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ero\Estadísticas\Llegada Turistas  Receptivo\"/>
    </mc:Choice>
  </mc:AlternateContent>
  <bookViews>
    <workbookView xWindow="0" yWindow="0" windowWidth="19200" windowHeight="11580"/>
  </bookViews>
  <sheets>
    <sheet name="Hoja1" sheetId="1" r:id="rId1"/>
    <sheet name="paso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3" i="1" l="1"/>
  <c r="E49" i="1"/>
  <c r="E39" i="1"/>
  <c r="E29" i="1"/>
  <c r="E22" i="1"/>
  <c r="E45" i="1"/>
  <c r="I49" i="1"/>
  <c r="I45" i="1"/>
  <c r="I39" i="1"/>
  <c r="I29" i="1"/>
  <c r="I22" i="1"/>
  <c r="M85" i="2" l="1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84" i="2"/>
  <c r="J85" i="2"/>
  <c r="L85" i="2" s="1"/>
  <c r="K85" i="2"/>
  <c r="J86" i="2"/>
  <c r="K86" i="2"/>
  <c r="L86" i="2" s="1"/>
  <c r="J87" i="2"/>
  <c r="K87" i="2"/>
  <c r="L87" i="2"/>
  <c r="J88" i="2"/>
  <c r="K88" i="2"/>
  <c r="L88" i="2"/>
  <c r="J89" i="2"/>
  <c r="L89" i="2" s="1"/>
  <c r="K89" i="2"/>
  <c r="J90" i="2"/>
  <c r="K90" i="2"/>
  <c r="L90" i="2" s="1"/>
  <c r="J91" i="2"/>
  <c r="K91" i="2"/>
  <c r="L91" i="2"/>
  <c r="J92" i="2"/>
  <c r="K92" i="2"/>
  <c r="L92" i="2"/>
  <c r="J93" i="2"/>
  <c r="L93" i="2" s="1"/>
  <c r="K93" i="2"/>
  <c r="J94" i="2"/>
  <c r="K94" i="2"/>
  <c r="L94" i="2" s="1"/>
  <c r="J95" i="2"/>
  <c r="K95" i="2"/>
  <c r="L95" i="2"/>
  <c r="J96" i="2"/>
  <c r="K96" i="2"/>
  <c r="L96" i="2"/>
  <c r="J97" i="2"/>
  <c r="L97" i="2" s="1"/>
  <c r="K97" i="2"/>
  <c r="J98" i="2"/>
  <c r="K98" i="2"/>
  <c r="L98" i="2" s="1"/>
  <c r="J99" i="2"/>
  <c r="K99" i="2"/>
  <c r="L99" i="2"/>
  <c r="J100" i="2"/>
  <c r="K100" i="2"/>
  <c r="L100" i="2"/>
  <c r="J101" i="2"/>
  <c r="L101" i="2" s="1"/>
  <c r="K101" i="2"/>
  <c r="J102" i="2"/>
  <c r="K102" i="2"/>
  <c r="L102" i="2" s="1"/>
  <c r="J103" i="2"/>
  <c r="K103" i="2"/>
  <c r="L103" i="2"/>
  <c r="J104" i="2"/>
  <c r="K104" i="2"/>
  <c r="L104" i="2"/>
  <c r="J105" i="2"/>
  <c r="L105" i="2" s="1"/>
  <c r="K105" i="2"/>
  <c r="J106" i="2"/>
  <c r="K106" i="2"/>
  <c r="L106" i="2" s="1"/>
  <c r="J107" i="2"/>
  <c r="K107" i="2"/>
  <c r="L107" i="2"/>
  <c r="J108" i="2"/>
  <c r="K108" i="2"/>
  <c r="L108" i="2"/>
  <c r="J109" i="2"/>
  <c r="L109" i="2" s="1"/>
  <c r="K109" i="2"/>
  <c r="J110" i="2"/>
  <c r="K110" i="2"/>
  <c r="L110" i="2" s="1"/>
  <c r="J111" i="2"/>
  <c r="K111" i="2"/>
  <c r="L111" i="2"/>
  <c r="L84" i="2"/>
  <c r="K84" i="2"/>
  <c r="J84" i="2"/>
  <c r="I58" i="1" l="1"/>
  <c r="I56" i="1" s="1"/>
  <c r="I55" i="1" s="1"/>
  <c r="O53" i="1"/>
  <c r="N53" i="1"/>
  <c r="M53" i="1"/>
  <c r="L53" i="1"/>
  <c r="K53" i="1"/>
  <c r="J53" i="1"/>
  <c r="P53" i="1" l="1"/>
  <c r="K8" i="1"/>
  <c r="N8" i="1" l="1"/>
  <c r="O8" i="1"/>
  <c r="N9" i="1"/>
  <c r="O9" i="1"/>
  <c r="N10" i="1"/>
  <c r="O10" i="1"/>
  <c r="N11" i="1"/>
  <c r="O11" i="1"/>
  <c r="N12" i="1"/>
  <c r="O12" i="1"/>
  <c r="N13" i="1"/>
  <c r="O13" i="1"/>
  <c r="N14" i="1"/>
  <c r="O14" i="1"/>
  <c r="N15" i="1"/>
  <c r="O15" i="1"/>
  <c r="N16" i="1"/>
  <c r="O16" i="1"/>
  <c r="N17" i="1"/>
  <c r="O17" i="1"/>
  <c r="N18" i="1"/>
  <c r="O18" i="1"/>
  <c r="N19" i="1"/>
  <c r="O19" i="1"/>
  <c r="N20" i="1"/>
  <c r="O20" i="1"/>
  <c r="N21" i="1"/>
  <c r="O21" i="1"/>
  <c r="O22" i="1"/>
  <c r="N23" i="1"/>
  <c r="O23" i="1"/>
  <c r="N24" i="1"/>
  <c r="O24" i="1"/>
  <c r="N25" i="1"/>
  <c r="O25" i="1"/>
  <c r="N26" i="1"/>
  <c r="O26" i="1"/>
  <c r="N27" i="1"/>
  <c r="O27" i="1"/>
  <c r="N28" i="1"/>
  <c r="O28" i="1"/>
  <c r="N29" i="1"/>
  <c r="O29" i="1"/>
  <c r="N30" i="1"/>
  <c r="O30" i="1"/>
  <c r="N31" i="1"/>
  <c r="O31" i="1"/>
  <c r="N32" i="1"/>
  <c r="O32" i="1"/>
  <c r="N33" i="1"/>
  <c r="O33" i="1"/>
  <c r="N34" i="1"/>
  <c r="O34" i="1"/>
  <c r="N35" i="1"/>
  <c r="O35" i="1"/>
  <c r="N36" i="1"/>
  <c r="O36" i="1"/>
  <c r="N37" i="1"/>
  <c r="O37" i="1"/>
  <c r="N38" i="1"/>
  <c r="O38" i="1"/>
  <c r="N39" i="1"/>
  <c r="O39" i="1"/>
  <c r="N40" i="1"/>
  <c r="O40" i="1"/>
  <c r="N41" i="1"/>
  <c r="O41" i="1"/>
  <c r="N42" i="1"/>
  <c r="O42" i="1"/>
  <c r="N43" i="1"/>
  <c r="O43" i="1"/>
  <c r="N44" i="1"/>
  <c r="O44" i="1"/>
  <c r="N45" i="1"/>
  <c r="O45" i="1"/>
  <c r="N46" i="1"/>
  <c r="O46" i="1"/>
  <c r="N48" i="1"/>
  <c r="O48" i="1"/>
  <c r="N49" i="1"/>
  <c r="O49" i="1"/>
  <c r="N7" i="1"/>
  <c r="O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7" i="1"/>
  <c r="K9" i="1" l="1"/>
  <c r="K10" i="1"/>
  <c r="K11" i="1"/>
  <c r="K12" i="1"/>
  <c r="Q12" i="1" s="1"/>
  <c r="K13" i="1"/>
  <c r="K14" i="1"/>
  <c r="K15" i="1"/>
  <c r="K16" i="1"/>
  <c r="Q16" i="1" s="1"/>
  <c r="K17" i="1"/>
  <c r="K18" i="1"/>
  <c r="K19" i="1"/>
  <c r="K20" i="1"/>
  <c r="Q20" i="1" s="1"/>
  <c r="K21" i="1"/>
  <c r="K22" i="1"/>
  <c r="K23" i="1"/>
  <c r="K24" i="1"/>
  <c r="Q24" i="1" s="1"/>
  <c r="K25" i="1"/>
  <c r="K26" i="1"/>
  <c r="K27" i="1"/>
  <c r="K28" i="1"/>
  <c r="Q28" i="1" s="1"/>
  <c r="K29" i="1"/>
  <c r="K30" i="1"/>
  <c r="K31" i="1"/>
  <c r="K32" i="1"/>
  <c r="Q32" i="1" s="1"/>
  <c r="K33" i="1"/>
  <c r="K34" i="1"/>
  <c r="K35" i="1"/>
  <c r="K36" i="1"/>
  <c r="Q36" i="1" s="1"/>
  <c r="K37" i="1"/>
  <c r="K38" i="1"/>
  <c r="K39" i="1"/>
  <c r="K40" i="1"/>
  <c r="Q40" i="1" s="1"/>
  <c r="K41" i="1"/>
  <c r="K42" i="1"/>
  <c r="K43" i="1"/>
  <c r="K44" i="1"/>
  <c r="Q44" i="1" s="1"/>
  <c r="K45" i="1"/>
  <c r="K46" i="1"/>
  <c r="K47" i="1"/>
  <c r="K48" i="1"/>
  <c r="Q48" i="1" s="1"/>
  <c r="K49" i="1"/>
  <c r="J8" i="1"/>
  <c r="J9" i="1"/>
  <c r="J10" i="1"/>
  <c r="P10" i="1" s="1"/>
  <c r="J11" i="1"/>
  <c r="J12" i="1"/>
  <c r="J13" i="1"/>
  <c r="J14" i="1"/>
  <c r="P14" i="1" s="1"/>
  <c r="J15" i="1"/>
  <c r="J16" i="1"/>
  <c r="J17" i="1"/>
  <c r="J18" i="1"/>
  <c r="J19" i="1"/>
  <c r="J20" i="1"/>
  <c r="J21" i="1"/>
  <c r="J22" i="1"/>
  <c r="P22" i="1" s="1"/>
  <c r="J23" i="1"/>
  <c r="J24" i="1"/>
  <c r="J25" i="1"/>
  <c r="J26" i="1"/>
  <c r="P26" i="1" s="1"/>
  <c r="J27" i="1"/>
  <c r="J28" i="1"/>
  <c r="J29" i="1"/>
  <c r="J30" i="1"/>
  <c r="J31" i="1"/>
  <c r="J32" i="1"/>
  <c r="J33" i="1"/>
  <c r="J34" i="1"/>
  <c r="P34" i="1" s="1"/>
  <c r="J35" i="1"/>
  <c r="J36" i="1"/>
  <c r="J37" i="1"/>
  <c r="J38" i="1"/>
  <c r="P38" i="1" s="1"/>
  <c r="J39" i="1"/>
  <c r="J40" i="1"/>
  <c r="J41" i="1"/>
  <c r="J42" i="1"/>
  <c r="J43" i="1"/>
  <c r="J44" i="1"/>
  <c r="J45" i="1"/>
  <c r="J46" i="1"/>
  <c r="P46" i="1" s="1"/>
  <c r="J47" i="1"/>
  <c r="J48" i="1"/>
  <c r="J49" i="1"/>
  <c r="K7" i="1"/>
  <c r="Q7" i="1" s="1"/>
  <c r="J7" i="1"/>
  <c r="Q43" i="1" l="1"/>
  <c r="Q39" i="1"/>
  <c r="Q35" i="1"/>
  <c r="Q31" i="1"/>
  <c r="Q27" i="1"/>
  <c r="Q23" i="1"/>
  <c r="Q19" i="1"/>
  <c r="Q15" i="1"/>
  <c r="Q11" i="1"/>
  <c r="Q46" i="1"/>
  <c r="Q42" i="1"/>
  <c r="Q38" i="1"/>
  <c r="Q34" i="1"/>
  <c r="Q30" i="1"/>
  <c r="Q26" i="1"/>
  <c r="Q22" i="1"/>
  <c r="Q18" i="1"/>
  <c r="Q14" i="1"/>
  <c r="Q10" i="1"/>
  <c r="Q47" i="1"/>
  <c r="Q49" i="1"/>
  <c r="Q8" i="1"/>
  <c r="Q45" i="1"/>
  <c r="Q41" i="1"/>
  <c r="Q37" i="1"/>
  <c r="Q33" i="1"/>
  <c r="Q29" i="1"/>
  <c r="Q25" i="1"/>
  <c r="Q21" i="1"/>
  <c r="Q17" i="1"/>
  <c r="Q13" i="1"/>
  <c r="Q9" i="1"/>
  <c r="P42" i="1"/>
  <c r="P30" i="1"/>
  <c r="P18" i="1"/>
  <c r="P7" i="1"/>
  <c r="P47" i="1"/>
  <c r="P43" i="1"/>
  <c r="P39" i="1"/>
  <c r="P35" i="1"/>
  <c r="P31" i="1"/>
  <c r="P27" i="1"/>
  <c r="P23" i="1"/>
  <c r="P19" i="1"/>
  <c r="P15" i="1"/>
  <c r="P11" i="1"/>
  <c r="P49" i="1"/>
  <c r="P45" i="1"/>
  <c r="P41" i="1"/>
  <c r="P37" i="1"/>
  <c r="P33" i="1"/>
  <c r="P29" i="1"/>
  <c r="P25" i="1"/>
  <c r="P21" i="1"/>
  <c r="P17" i="1"/>
  <c r="P13" i="1"/>
  <c r="P9" i="1"/>
  <c r="P48" i="1"/>
  <c r="P44" i="1"/>
  <c r="P40" i="1"/>
  <c r="P36" i="1"/>
  <c r="P32" i="1"/>
  <c r="P28" i="1"/>
  <c r="P24" i="1"/>
  <c r="P20" i="1"/>
  <c r="P16" i="1"/>
  <c r="P12" i="1"/>
  <c r="P8" i="1"/>
</calcChain>
</file>

<file path=xl/sharedStrings.xml><?xml version="1.0" encoding="utf-8"?>
<sst xmlns="http://schemas.openxmlformats.org/spreadsheetml/2006/main" count="170" uniqueCount="126">
  <si>
    <t>NACIONALIDAD</t>
  </si>
  <si>
    <t>VAR %12M</t>
  </si>
  <si>
    <t>YTD</t>
  </si>
  <si>
    <t>AFRICA</t>
  </si>
  <si>
    <t>AMERICA CENTRAL</t>
  </si>
  <si>
    <t>CARIBE</t>
  </si>
  <si>
    <t>AMERICA DEL NORTE</t>
  </si>
  <si>
    <t>CANADA</t>
  </si>
  <si>
    <t>EEUU</t>
  </si>
  <si>
    <t>MEXICO</t>
  </si>
  <si>
    <t>AMERICA DEL SUR</t>
  </si>
  <si>
    <t>ARGENTINA</t>
  </si>
  <si>
    <t>BOLIVIA</t>
  </si>
  <si>
    <t>BRASIL</t>
  </si>
  <si>
    <t>COLOMBIA</t>
  </si>
  <si>
    <t>ECUADOR</t>
  </si>
  <si>
    <t>PARAGUAY</t>
  </si>
  <si>
    <t>PERU</t>
  </si>
  <si>
    <t>RESTO DE AMÉRICA</t>
  </si>
  <si>
    <t>URUGUAY</t>
  </si>
  <si>
    <t>VENEZUELA</t>
  </si>
  <si>
    <t>ASIA</t>
  </si>
  <si>
    <t>CHINA</t>
  </si>
  <si>
    <t>COREA DEL SUR</t>
  </si>
  <si>
    <t>JAPON</t>
  </si>
  <si>
    <t>RESTO DE ASIA</t>
  </si>
  <si>
    <t>EUROPA</t>
  </si>
  <si>
    <t>ALEMANIA</t>
  </si>
  <si>
    <t>AUSTRIA</t>
  </si>
  <si>
    <t>ESPAÑA</t>
  </si>
  <si>
    <t>FRANCIA</t>
  </si>
  <si>
    <t>HOLANDA</t>
  </si>
  <si>
    <t>INGLATERRA</t>
  </si>
  <si>
    <t>ITALIA</t>
  </si>
  <si>
    <t>PORTUGAL</t>
  </si>
  <si>
    <t>RESTO DE EUROPA</t>
  </si>
  <si>
    <t>SUECIA</t>
  </si>
  <si>
    <t>SUIZA</t>
  </si>
  <si>
    <t>OCEANIA</t>
  </si>
  <si>
    <t>AUSTRALIA</t>
  </si>
  <si>
    <t>NUEVA ZELANDIA</t>
  </si>
  <si>
    <t>RESTO DE OCEANÍA</t>
  </si>
  <si>
    <t>MEDIO ORIENTE</t>
  </si>
  <si>
    <t>O. MUNDO</t>
  </si>
  <si>
    <t>CHILE</t>
  </si>
  <si>
    <t>Total general</t>
  </si>
  <si>
    <t>Elaborado por Subsecretaría de Turismo/Sernatur en base a información provisoria de sistema Web de Policía Internacional</t>
  </si>
  <si>
    <t>LLEGADA DE TURISTAS EXTRANJEROS AL PAÍS</t>
  </si>
  <si>
    <t>YTD (al 20 de mar)</t>
  </si>
  <si>
    <t>Estimación</t>
  </si>
  <si>
    <t>* INFORMACIÓN PROVISORIA AL 27 DE MARZO</t>
  </si>
  <si>
    <t>28.03.2016</t>
  </si>
  <si>
    <t>* INFORMACIÓN MARZO 2016 PROVISORIA AL DIA 27</t>
  </si>
  <si>
    <t>PASO FRONTERIZO</t>
  </si>
  <si>
    <t>Aeropuertos</t>
  </si>
  <si>
    <t>Aeródromo Chamonate</t>
  </si>
  <si>
    <t>Aeródromo Pucón</t>
  </si>
  <si>
    <t>Aeródromo Torquemada - Viña del Mar</t>
  </si>
  <si>
    <t>Aeropuerto Balmaceda</t>
  </si>
  <si>
    <t>Aeropuerto C. Arturo Merino Benítez</t>
  </si>
  <si>
    <t>Aeropuerto Carriel Sur</t>
  </si>
  <si>
    <t>Aeropuerto Cerro Moreno</t>
  </si>
  <si>
    <t>Aeropuerto Diego Aracena</t>
  </si>
  <si>
    <t>Aeropuerto El Tepual</t>
  </si>
  <si>
    <t>Aeropuerto Isla de Pascua</t>
  </si>
  <si>
    <t>Aeropuerto La Florida</t>
  </si>
  <si>
    <t>Aeropuerto Maquehue</t>
  </si>
  <si>
    <t>Aeropuerto Punta Arenas</t>
  </si>
  <si>
    <t>Chacalluta - Aeropuerto</t>
  </si>
  <si>
    <t>Frontera Argentina</t>
  </si>
  <si>
    <t>Cardenal Antonio Samoré</t>
  </si>
  <si>
    <t>Carirriñe</t>
  </si>
  <si>
    <t>Coyhaique</t>
  </si>
  <si>
    <t>Dorotea</t>
  </si>
  <si>
    <t>Futaleufú</t>
  </si>
  <si>
    <t>Hito Cajón</t>
  </si>
  <si>
    <t>Hua Hum</t>
  </si>
  <si>
    <t>Huemules</t>
  </si>
  <si>
    <t>Icalma</t>
  </si>
  <si>
    <t>Integración Austral (Monte Aymond)</t>
  </si>
  <si>
    <t>Jama</t>
  </si>
  <si>
    <t>Juntas del Toro</t>
  </si>
  <si>
    <t>Laurita Casas Viejas</t>
  </si>
  <si>
    <t>Pehuenche</t>
  </si>
  <si>
    <t>Pérez Rosales (Peulla)</t>
  </si>
  <si>
    <t>Pichachén</t>
  </si>
  <si>
    <t>Pino Hachado</t>
  </si>
  <si>
    <t>Pircas Negras</t>
  </si>
  <si>
    <t>Puesco (Mamuil Malal)</t>
  </si>
  <si>
    <t>Río Bellavista</t>
  </si>
  <si>
    <t>Río Don Guillermo</t>
  </si>
  <si>
    <t>Río Encuentro</t>
  </si>
  <si>
    <t>Rio Jeinimeni</t>
  </si>
  <si>
    <t>San Francisco</t>
  </si>
  <si>
    <t>San Sebastián</t>
  </si>
  <si>
    <t>Sico</t>
  </si>
  <si>
    <t>Sistema Cristo Redentor (Los Libertadores)</t>
  </si>
  <si>
    <t>Vergara</t>
  </si>
  <si>
    <t>Socompa</t>
  </si>
  <si>
    <t>Copahue</t>
  </si>
  <si>
    <t>Río Manso</t>
  </si>
  <si>
    <t>Río Puelo</t>
  </si>
  <si>
    <t>Vuriloche</t>
  </si>
  <si>
    <t>Hito O-IV-B</t>
  </si>
  <si>
    <t>Ingeniero Ibáñez Palavicini</t>
  </si>
  <si>
    <t>Las Pampas - Lago Verde</t>
  </si>
  <si>
    <t>Pampa Alta</t>
  </si>
  <si>
    <t>Río Fría Appeleg</t>
  </si>
  <si>
    <t>Río Mayer</t>
  </si>
  <si>
    <t>Río Mosco</t>
  </si>
  <si>
    <t>Roballos</t>
  </si>
  <si>
    <t>Triana</t>
  </si>
  <si>
    <t>Cajón del Maipo</t>
  </si>
  <si>
    <t>Portillo de Piuquenes</t>
  </si>
  <si>
    <t>Frontera Norte</t>
  </si>
  <si>
    <t>Chungará</t>
  </si>
  <si>
    <t>Colchane</t>
  </si>
  <si>
    <t>Concordia (Chacalluta)</t>
  </si>
  <si>
    <t>Salar de Ollagüe</t>
  </si>
  <si>
    <t>Visviri</t>
  </si>
  <si>
    <t>Apacheta de Irpa</t>
  </si>
  <si>
    <t>dic</t>
  </si>
  <si>
    <t>dic-mar</t>
  </si>
  <si>
    <t>Otros Aeropuertos</t>
  </si>
  <si>
    <t>Otros Frontera Argentina</t>
  </si>
  <si>
    <t>Otros Frontera Norte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</si>
</sst>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_ ;[Red]\-0.0\ "/>
    <numFmt numFmtId="165" formatCode="_-* #,##0_-;\-* #,##0_-;_-* &quot;-&quot;??_-;_-@_-"/>
    <numFmt numFmtId="166" formatCode="#,##0.0_ ;[Red]\-#,##0.0\ "/>
    <numFmt numFmtId="167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-0.249977111117893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4" tint="-0.249977111117893"/>
      </top>
      <bottom style="thin">
        <color theme="4" tint="0.79998168889431442"/>
      </bottom>
      <diagonal/>
    </border>
    <border>
      <left style="thin">
        <color indexed="64"/>
      </left>
      <right/>
      <top style="thin">
        <color indexed="64"/>
      </top>
      <bottom style="thin">
        <color theme="4" tint="0.79998168889431442"/>
      </bottom>
      <diagonal/>
    </border>
    <border>
      <left/>
      <right/>
      <top style="thin">
        <color indexed="64"/>
      </top>
      <bottom style="thin">
        <color theme="4" tint="0.79998168889431442"/>
      </bottom>
      <diagonal/>
    </border>
    <border>
      <left style="thin">
        <color indexed="64"/>
      </left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4" tint="-0.249977111117893"/>
      </bottom>
      <diagonal/>
    </border>
    <border>
      <left style="thin">
        <color indexed="64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indexed="64"/>
      </left>
      <right/>
      <top style="thin">
        <color theme="4" tint="-0.249977111117893"/>
      </top>
      <bottom style="thin">
        <color theme="4" tint="0.79998168889431442"/>
      </bottom>
      <diagonal/>
    </border>
    <border>
      <left style="thin">
        <color indexed="64"/>
      </left>
      <right/>
      <top style="thin">
        <color theme="4" tint="0.79998168889431442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 style="thin">
        <color theme="4" tint="-0.249977111117893"/>
      </top>
      <bottom style="thin">
        <color theme="4" tint="0.79998168889431442"/>
      </bottom>
      <diagonal/>
    </border>
    <border>
      <left/>
      <right style="medium">
        <color indexed="64"/>
      </right>
      <top style="thin">
        <color theme="4" tint="-0.249977111117893"/>
      </top>
      <bottom style="thin">
        <color theme="4" tint="0.79998168889431442"/>
      </bottom>
      <diagonal/>
    </border>
    <border>
      <left style="medium">
        <color indexed="64"/>
      </left>
      <right/>
      <top style="thin">
        <color indexed="64"/>
      </top>
      <bottom style="thin">
        <color theme="4" tint="0.79998168889431442"/>
      </bottom>
      <diagonal/>
    </border>
    <border>
      <left/>
      <right style="medium">
        <color indexed="64"/>
      </right>
      <top style="thin">
        <color indexed="64"/>
      </top>
      <bottom style="thin">
        <color theme="4" tint="0.79998168889431442"/>
      </bottom>
      <diagonal/>
    </border>
    <border>
      <left style="medium">
        <color indexed="64"/>
      </left>
      <right/>
      <top style="thin">
        <color theme="4" tint="0.79998168889431442"/>
      </top>
      <bottom style="thin">
        <color theme="4" tint="0.79998168889431442"/>
      </bottom>
      <diagonal/>
    </border>
    <border>
      <left/>
      <right style="medium">
        <color indexed="64"/>
      </right>
      <top style="thin">
        <color theme="4" tint="0.79998168889431442"/>
      </top>
      <bottom style="thin">
        <color theme="4" tint="0.79998168889431442"/>
      </bottom>
      <diagonal/>
    </border>
    <border>
      <left style="medium">
        <color indexed="64"/>
      </left>
      <right/>
      <top style="double">
        <color theme="4" tint="-0.249977111117893"/>
      </top>
      <bottom style="medium">
        <color indexed="64"/>
      </bottom>
      <diagonal/>
    </border>
    <border>
      <left/>
      <right/>
      <top style="double">
        <color theme="4" tint="-0.249977111117893"/>
      </top>
      <bottom style="medium">
        <color indexed="64"/>
      </bottom>
      <diagonal/>
    </border>
    <border>
      <left/>
      <right style="medium">
        <color indexed="64"/>
      </right>
      <top style="double">
        <color theme="4" tint="-0.249977111117893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theme="4" tint="0.79998168889431442"/>
      </bottom>
      <diagonal/>
    </border>
    <border>
      <left/>
      <right style="medium">
        <color indexed="64"/>
      </right>
      <top/>
      <bottom style="thin">
        <color theme="4" tint="0.7999816888943144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4" tint="0.79998168889431442"/>
      </bottom>
      <diagonal/>
    </border>
    <border>
      <left style="medium">
        <color indexed="64"/>
      </left>
      <right style="thin">
        <color indexed="64"/>
      </right>
      <top style="thin">
        <color theme="4" tint="0.79998168889431442"/>
      </top>
      <bottom style="thin">
        <color theme="4" tint="0.79998168889431442"/>
      </bottom>
      <diagonal/>
    </border>
    <border>
      <left style="medium">
        <color indexed="64"/>
      </left>
      <right style="thin">
        <color indexed="64"/>
      </right>
      <top style="double">
        <color theme="4" tint="-0.249977111117893"/>
      </top>
      <bottom style="medium">
        <color indexed="64"/>
      </bottom>
      <diagonal/>
    </border>
    <border>
      <left/>
      <right/>
      <top style="double">
        <color theme="4" tint="-0.249977111117893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4" tint="0.79998168889431442"/>
      </bottom>
      <diagonal/>
    </border>
    <border>
      <left/>
      <right style="thin">
        <color indexed="64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indexed="64"/>
      </right>
      <top style="double">
        <color theme="4" tint="-0.249977111117893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4" tint="-0.249977111117893"/>
      </bottom>
      <diagonal/>
    </border>
    <border>
      <left/>
      <right style="thin">
        <color indexed="64"/>
      </right>
      <top style="thin">
        <color indexed="64"/>
      </top>
      <bottom style="thin">
        <color theme="4" tint="-0.249977111117893"/>
      </bottom>
      <diagonal/>
    </border>
    <border>
      <left/>
      <right style="thin">
        <color indexed="64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indexed="64"/>
      </left>
      <right/>
      <top style="double">
        <color theme="4" tint="-0.249977111117893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6">
    <xf numFmtId="0" fontId="0" fillId="0" borderId="0" xfId="0"/>
    <xf numFmtId="0" fontId="3" fillId="2" borderId="6" xfId="0" applyFont="1" applyFill="1" applyBorder="1"/>
    <xf numFmtId="165" fontId="2" fillId="0" borderId="0" xfId="0" applyNumberFormat="1" applyFont="1" applyBorder="1"/>
    <xf numFmtId="0" fontId="2" fillId="0" borderId="5" xfId="0" applyFont="1" applyBorder="1" applyAlignment="1">
      <alignment horizontal="left" indent="1"/>
    </xf>
    <xf numFmtId="0" fontId="5" fillId="0" borderId="0" xfId="0" applyFont="1"/>
    <xf numFmtId="0" fontId="6" fillId="2" borderId="12" xfId="0" applyFont="1" applyFill="1" applyBorder="1"/>
    <xf numFmtId="0" fontId="6" fillId="2" borderId="13" xfId="0" applyFont="1" applyFill="1" applyBorder="1"/>
    <xf numFmtId="0" fontId="3" fillId="2" borderId="14" xfId="0" applyFont="1" applyFill="1" applyBorder="1"/>
    <xf numFmtId="0" fontId="3" fillId="2" borderId="6" xfId="0" applyFont="1" applyFill="1" applyBorder="1" applyAlignment="1">
      <alignment horizontal="right"/>
    </xf>
    <xf numFmtId="165" fontId="3" fillId="3" borderId="8" xfId="0" applyNumberFormat="1" applyFont="1" applyFill="1" applyBorder="1"/>
    <xf numFmtId="165" fontId="3" fillId="3" borderId="10" xfId="0" applyNumberFormat="1" applyFont="1" applyFill="1" applyBorder="1"/>
    <xf numFmtId="0" fontId="3" fillId="3" borderId="7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3" fillId="2" borderId="0" xfId="0" applyFont="1" applyFill="1" applyBorder="1"/>
    <xf numFmtId="0" fontId="3" fillId="3" borderId="15" xfId="0" applyFont="1" applyFill="1" applyBorder="1" applyAlignment="1">
      <alignment horizontal="left"/>
    </xf>
    <xf numFmtId="0" fontId="2" fillId="0" borderId="1" xfId="0" applyFont="1" applyBorder="1" applyAlignment="1">
      <alignment horizontal="left" indent="1"/>
    </xf>
    <xf numFmtId="0" fontId="2" fillId="0" borderId="11" xfId="0" applyFont="1" applyBorder="1" applyAlignment="1">
      <alignment horizontal="left" indent="1"/>
    </xf>
    <xf numFmtId="0" fontId="3" fillId="3" borderId="4" xfId="0" applyFont="1" applyFill="1" applyBorder="1" applyAlignment="1">
      <alignment horizontal="left"/>
    </xf>
    <xf numFmtId="0" fontId="4" fillId="0" borderId="4" xfId="0" applyFont="1" applyBorder="1" applyAlignment="1">
      <alignment horizontal="left"/>
    </xf>
    <xf numFmtId="0" fontId="6" fillId="2" borderId="2" xfId="0" applyFont="1" applyFill="1" applyBorder="1"/>
    <xf numFmtId="0" fontId="3" fillId="2" borderId="2" xfId="0" applyFont="1" applyFill="1" applyBorder="1"/>
    <xf numFmtId="0" fontId="3" fillId="2" borderId="0" xfId="0" applyFont="1" applyFill="1" applyBorder="1" applyAlignment="1">
      <alignment horizontal="right"/>
    </xf>
    <xf numFmtId="165" fontId="3" fillId="3" borderId="0" xfId="0" applyNumberFormat="1" applyFont="1" applyFill="1" applyBorder="1"/>
    <xf numFmtId="0" fontId="6" fillId="2" borderId="16" xfId="0" applyFont="1" applyFill="1" applyBorder="1"/>
    <xf numFmtId="0" fontId="3" fillId="2" borderId="17" xfId="0" applyFont="1" applyFill="1" applyBorder="1"/>
    <xf numFmtId="0" fontId="3" fillId="2" borderId="18" xfId="0" applyFont="1" applyFill="1" applyBorder="1"/>
    <xf numFmtId="0" fontId="3" fillId="2" borderId="19" xfId="0" applyFont="1" applyFill="1" applyBorder="1"/>
    <xf numFmtId="0" fontId="3" fillId="2" borderId="20" xfId="0" applyFont="1" applyFill="1" applyBorder="1" applyAlignment="1">
      <alignment horizontal="right"/>
    </xf>
    <xf numFmtId="165" fontId="3" fillId="3" borderId="19" xfId="0" applyNumberFormat="1" applyFont="1" applyFill="1" applyBorder="1"/>
    <xf numFmtId="165" fontId="2" fillId="0" borderId="19" xfId="0" applyNumberFormat="1" applyFont="1" applyBorder="1"/>
    <xf numFmtId="165" fontId="4" fillId="0" borderId="21" xfId="0" applyNumberFormat="1" applyFont="1" applyBorder="1"/>
    <xf numFmtId="165" fontId="4" fillId="0" borderId="22" xfId="0" applyNumberFormat="1" applyFont="1" applyBorder="1"/>
    <xf numFmtId="0" fontId="3" fillId="2" borderId="3" xfId="0" applyFont="1" applyFill="1" applyBorder="1"/>
    <xf numFmtId="0" fontId="3" fillId="2" borderId="24" xfId="0" applyFont="1" applyFill="1" applyBorder="1"/>
    <xf numFmtId="0" fontId="3" fillId="2" borderId="25" xfId="0" applyFont="1" applyFill="1" applyBorder="1"/>
    <xf numFmtId="0" fontId="3" fillId="2" borderId="26" xfId="0" applyFont="1" applyFill="1" applyBorder="1"/>
    <xf numFmtId="0" fontId="3" fillId="2" borderId="27" xfId="0" applyFont="1" applyFill="1" applyBorder="1" applyAlignment="1">
      <alignment horizontal="right"/>
    </xf>
    <xf numFmtId="0" fontId="3" fillId="2" borderId="28" xfId="0" applyFont="1" applyFill="1" applyBorder="1" applyAlignment="1">
      <alignment horizontal="right"/>
    </xf>
    <xf numFmtId="165" fontId="3" fillId="3" borderId="29" xfId="0" applyNumberFormat="1" applyFont="1" applyFill="1" applyBorder="1"/>
    <xf numFmtId="165" fontId="3" fillId="3" borderId="31" xfId="0" applyNumberFormat="1" applyFont="1" applyFill="1" applyBorder="1"/>
    <xf numFmtId="165" fontId="2" fillId="0" borderId="31" xfId="0" applyNumberFormat="1" applyFont="1" applyBorder="1"/>
    <xf numFmtId="165" fontId="4" fillId="0" borderId="33" xfId="0" applyNumberFormat="1" applyFont="1" applyBorder="1"/>
    <xf numFmtId="165" fontId="4" fillId="0" borderId="34" xfId="0" applyNumberFormat="1" applyFont="1" applyBorder="1"/>
    <xf numFmtId="166" fontId="3" fillId="3" borderId="0" xfId="0" applyNumberFormat="1" applyFont="1" applyFill="1" applyBorder="1"/>
    <xf numFmtId="166" fontId="2" fillId="0" borderId="0" xfId="0" applyNumberFormat="1" applyFont="1" applyBorder="1"/>
    <xf numFmtId="0" fontId="3" fillId="2" borderId="16" xfId="0" applyFont="1" applyFill="1" applyBorder="1" applyAlignment="1">
      <alignment horizontal="left"/>
    </xf>
    <xf numFmtId="166" fontId="3" fillId="3" borderId="20" xfId="0" applyNumberFormat="1" applyFont="1" applyFill="1" applyBorder="1"/>
    <xf numFmtId="166" fontId="2" fillId="0" borderId="20" xfId="0" applyNumberFormat="1" applyFont="1" applyBorder="1"/>
    <xf numFmtId="164" fontId="4" fillId="0" borderId="22" xfId="0" applyNumberFormat="1" applyFont="1" applyBorder="1"/>
    <xf numFmtId="164" fontId="4" fillId="0" borderId="23" xfId="0" applyNumberFormat="1" applyFont="1" applyBorder="1"/>
    <xf numFmtId="0" fontId="3" fillId="2" borderId="36" xfId="0" applyFont="1" applyFill="1" applyBorder="1"/>
    <xf numFmtId="0" fontId="3" fillId="2" borderId="37" xfId="0" applyFont="1" applyFill="1" applyBorder="1"/>
    <xf numFmtId="165" fontId="3" fillId="3" borderId="38" xfId="1" applyNumberFormat="1" applyFont="1" applyFill="1" applyBorder="1"/>
    <xf numFmtId="165" fontId="3" fillId="3" borderId="30" xfId="1" applyNumberFormat="1" applyFont="1" applyFill="1" applyBorder="1"/>
    <xf numFmtId="165" fontId="3" fillId="3" borderId="39" xfId="1" applyNumberFormat="1" applyFont="1" applyFill="1" applyBorder="1"/>
    <xf numFmtId="165" fontId="3" fillId="3" borderId="32" xfId="1" applyNumberFormat="1" applyFont="1" applyFill="1" applyBorder="1"/>
    <xf numFmtId="165" fontId="2" fillId="0" borderId="39" xfId="1" applyNumberFormat="1" applyFont="1" applyBorder="1"/>
    <xf numFmtId="165" fontId="2" fillId="0" borderId="32" xfId="1" applyNumberFormat="1" applyFont="1" applyBorder="1"/>
    <xf numFmtId="165" fontId="4" fillId="0" borderId="40" xfId="1" applyNumberFormat="1" applyFont="1" applyBorder="1"/>
    <xf numFmtId="165" fontId="4" fillId="0" borderId="35" xfId="1" applyNumberFormat="1" applyFont="1" applyBorder="1"/>
    <xf numFmtId="165" fontId="2" fillId="0" borderId="10" xfId="0" applyNumberFormat="1" applyFont="1" applyBorder="1"/>
    <xf numFmtId="165" fontId="4" fillId="0" borderId="41" xfId="0" applyNumberFormat="1" applyFont="1" applyBorder="1"/>
    <xf numFmtId="165" fontId="3" fillId="3" borderId="42" xfId="0" applyNumberFormat="1" applyFont="1" applyFill="1" applyBorder="1"/>
    <xf numFmtId="165" fontId="3" fillId="3" borderId="43" xfId="0" applyNumberFormat="1" applyFont="1" applyFill="1" applyBorder="1"/>
    <xf numFmtId="165" fontId="2" fillId="0" borderId="43" xfId="0" applyNumberFormat="1" applyFont="1" applyBorder="1"/>
    <xf numFmtId="165" fontId="4" fillId="0" borderId="44" xfId="0" applyNumberFormat="1" applyFont="1" applyBorder="1"/>
    <xf numFmtId="0" fontId="8" fillId="5" borderId="0" xfId="0" applyFont="1" applyFill="1" applyBorder="1" applyAlignment="1">
      <alignment horizontal="center"/>
    </xf>
    <xf numFmtId="165" fontId="0" fillId="0" borderId="0" xfId="0" applyNumberFormat="1"/>
    <xf numFmtId="10" fontId="0" fillId="0" borderId="0" xfId="2" applyNumberFormat="1" applyFont="1"/>
    <xf numFmtId="0" fontId="10" fillId="0" borderId="1" xfId="0" applyFont="1" applyBorder="1"/>
    <xf numFmtId="0" fontId="10" fillId="0" borderId="2" xfId="0" applyFont="1" applyBorder="1"/>
    <xf numFmtId="0" fontId="10" fillId="0" borderId="3" xfId="0" applyFont="1" applyBorder="1"/>
    <xf numFmtId="0" fontId="10" fillId="0" borderId="5" xfId="0" applyFont="1" applyBorder="1"/>
    <xf numFmtId="0" fontId="10" fillId="0" borderId="46" xfId="0" applyFont="1" applyBorder="1"/>
    <xf numFmtId="0" fontId="10" fillId="0" borderId="47" xfId="0" applyFont="1" applyBorder="1"/>
    <xf numFmtId="0" fontId="10" fillId="0" borderId="5" xfId="0" applyFont="1" applyBorder="1" applyAlignment="1">
      <alignment horizontal="left"/>
    </xf>
    <xf numFmtId="165" fontId="10" fillId="0" borderId="1" xfId="0" applyNumberFormat="1" applyFont="1" applyBorder="1"/>
    <xf numFmtId="165" fontId="10" fillId="0" borderId="3" xfId="0" applyNumberFormat="1" applyFont="1" applyBorder="1"/>
    <xf numFmtId="0" fontId="10" fillId="0" borderId="5" xfId="0" applyFont="1" applyBorder="1" applyAlignment="1">
      <alignment horizontal="left" indent="1"/>
    </xf>
    <xf numFmtId="165" fontId="10" fillId="0" borderId="5" xfId="0" applyNumberFormat="1" applyFont="1" applyBorder="1"/>
    <xf numFmtId="165" fontId="10" fillId="0" borderId="48" xfId="0" applyNumberFormat="1" applyFont="1" applyBorder="1"/>
    <xf numFmtId="0" fontId="9" fillId="0" borderId="0" xfId="0" applyFont="1"/>
    <xf numFmtId="0" fontId="10" fillId="0" borderId="49" xfId="0" applyFont="1" applyBorder="1" applyAlignment="1">
      <alignment horizontal="left"/>
    </xf>
    <xf numFmtId="165" fontId="10" fillId="0" borderId="11" xfId="0" applyNumberFormat="1" applyFont="1" applyBorder="1"/>
    <xf numFmtId="165" fontId="10" fillId="0" borderId="50" xfId="0" applyNumberFormat="1" applyFont="1" applyBorder="1"/>
    <xf numFmtId="0" fontId="3" fillId="2" borderId="51" xfId="0" applyFont="1" applyFill="1" applyBorder="1"/>
    <xf numFmtId="0" fontId="3" fillId="2" borderId="52" xfId="0" applyFont="1" applyFill="1" applyBorder="1"/>
    <xf numFmtId="0" fontId="3" fillId="2" borderId="46" xfId="0" applyFont="1" applyFill="1" applyBorder="1"/>
    <xf numFmtId="0" fontId="3" fillId="2" borderId="47" xfId="0" applyFont="1" applyFill="1" applyBorder="1"/>
    <xf numFmtId="165" fontId="3" fillId="3" borderId="9" xfId="0" applyNumberFormat="1" applyFont="1" applyFill="1" applyBorder="1"/>
    <xf numFmtId="166" fontId="3" fillId="3" borderId="43" xfId="0" applyNumberFormat="1" applyFont="1" applyFill="1" applyBorder="1"/>
    <xf numFmtId="0" fontId="2" fillId="0" borderId="13" xfId="0" applyFont="1" applyBorder="1" applyAlignment="1">
      <alignment horizontal="left" indent="1"/>
    </xf>
    <xf numFmtId="165" fontId="2" fillId="0" borderId="13" xfId="0" applyNumberFormat="1" applyFont="1" applyBorder="1"/>
    <xf numFmtId="165" fontId="2" fillId="0" borderId="53" xfId="0" applyNumberFormat="1" applyFont="1" applyBorder="1"/>
    <xf numFmtId="166" fontId="2" fillId="0" borderId="53" xfId="0" applyNumberFormat="1" applyFont="1" applyBorder="1"/>
    <xf numFmtId="0" fontId="2" fillId="0" borderId="9" xfId="0" applyFont="1" applyBorder="1" applyAlignment="1">
      <alignment horizontal="left" indent="1"/>
    </xf>
    <xf numFmtId="165" fontId="2" fillId="0" borderId="9" xfId="0" applyNumberFormat="1" applyFont="1" applyBorder="1"/>
    <xf numFmtId="166" fontId="2" fillId="0" borderId="43" xfId="0" applyNumberFormat="1" applyFont="1" applyBorder="1"/>
    <xf numFmtId="0" fontId="4" fillId="0" borderId="49" xfId="0" applyFont="1" applyBorder="1" applyAlignment="1">
      <alignment horizontal="left"/>
    </xf>
    <xf numFmtId="165" fontId="4" fillId="0" borderId="54" xfId="0" applyNumberFormat="1" applyFont="1" applyBorder="1"/>
    <xf numFmtId="166" fontId="4" fillId="0" borderId="44" xfId="0" applyNumberFormat="1" applyFont="1" applyBorder="1"/>
    <xf numFmtId="167" fontId="0" fillId="0" borderId="0" xfId="2" applyNumberFormat="1" applyFont="1"/>
    <xf numFmtId="167" fontId="3" fillId="3" borderId="43" xfId="2" applyNumberFormat="1" applyFont="1" applyFill="1" applyBorder="1"/>
    <xf numFmtId="167" fontId="2" fillId="0" borderId="53" xfId="2" applyNumberFormat="1" applyFont="1" applyBorder="1"/>
    <xf numFmtId="167" fontId="2" fillId="0" borderId="43" xfId="2" applyNumberFormat="1" applyFont="1" applyBorder="1"/>
    <xf numFmtId="167" fontId="4" fillId="0" borderId="44" xfId="2" applyNumberFormat="1" applyFont="1" applyBorder="1"/>
    <xf numFmtId="164" fontId="3" fillId="2" borderId="1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0" fontId="3" fillId="2" borderId="24" xfId="0" applyFont="1" applyFill="1" applyBorder="1" applyAlignment="1">
      <alignment horizontal="left"/>
    </xf>
    <xf numFmtId="0" fontId="3" fillId="2" borderId="26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left"/>
    </xf>
    <xf numFmtId="0" fontId="3" fillId="2" borderId="18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8" fillId="4" borderId="45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tabSelected="1" workbookViewId="0">
      <pane xSplit="1" ySplit="6" topLeftCell="B7" activePane="bottomRight" state="frozen"/>
      <selection pane="topRight" activeCell="B1" sqref="B1"/>
      <selection pane="bottomLeft" activeCell="A4" sqref="A4"/>
      <selection pane="bottomRight" activeCell="P14" sqref="P14"/>
    </sheetView>
  </sheetViews>
  <sheetFormatPr baseColWidth="10" defaultRowHeight="15" x14ac:dyDescent="0.25"/>
  <cols>
    <col min="1" max="1" width="21.28515625" customWidth="1"/>
    <col min="2" max="9" width="8.85546875" customWidth="1"/>
    <col min="12" max="16" width="7.28515625" customWidth="1"/>
  </cols>
  <sheetData>
    <row r="1" spans="1:17" ht="15.75" x14ac:dyDescent="0.25">
      <c r="A1" s="113" t="s">
        <v>47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17" x14ac:dyDescent="0.25">
      <c r="A2" s="114" t="s">
        <v>50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</row>
    <row r="3" spans="1:17" x14ac:dyDescent="0.2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</row>
    <row r="4" spans="1:17" ht="15.75" thickBot="1" x14ac:dyDescent="0.3">
      <c r="A4" s="5" t="s">
        <v>0</v>
      </c>
      <c r="B4" s="19"/>
      <c r="C4" s="20"/>
      <c r="D4" s="20"/>
      <c r="E4" s="20"/>
      <c r="F4" s="20"/>
      <c r="G4" s="20"/>
      <c r="H4" s="20"/>
      <c r="I4" s="32"/>
      <c r="J4" s="106"/>
      <c r="K4" s="107"/>
      <c r="L4" s="107"/>
      <c r="M4" s="107"/>
      <c r="N4" s="107"/>
      <c r="O4" s="107"/>
      <c r="P4" s="108"/>
    </row>
    <row r="5" spans="1:17" x14ac:dyDescent="0.25">
      <c r="A5" s="6"/>
      <c r="B5" s="23">
        <v>2014</v>
      </c>
      <c r="C5" s="24">
        <v>2015</v>
      </c>
      <c r="D5" s="24"/>
      <c r="E5" s="25"/>
      <c r="F5" s="33"/>
      <c r="G5" s="34">
        <v>2016</v>
      </c>
      <c r="H5" s="34"/>
      <c r="I5" s="35"/>
      <c r="J5" s="109" t="s">
        <v>48</v>
      </c>
      <c r="K5" s="110"/>
      <c r="L5" s="45"/>
      <c r="M5" s="111" t="s">
        <v>1</v>
      </c>
      <c r="N5" s="111"/>
      <c r="O5" s="111"/>
      <c r="P5" s="112"/>
    </row>
    <row r="6" spans="1:17" x14ac:dyDescent="0.25">
      <c r="A6" s="7"/>
      <c r="B6" s="26">
        <v>12</v>
      </c>
      <c r="C6" s="13">
        <v>1</v>
      </c>
      <c r="D6" s="21">
        <v>2</v>
      </c>
      <c r="E6" s="27">
        <v>3</v>
      </c>
      <c r="F6" s="36">
        <v>12</v>
      </c>
      <c r="G6" s="1">
        <v>1</v>
      </c>
      <c r="H6" s="8">
        <v>2</v>
      </c>
      <c r="I6" s="37">
        <v>3</v>
      </c>
      <c r="J6" s="50">
        <v>2015</v>
      </c>
      <c r="K6" s="51">
        <v>2016</v>
      </c>
      <c r="L6" s="26">
        <v>12</v>
      </c>
      <c r="M6" s="13">
        <v>1</v>
      </c>
      <c r="N6" s="21">
        <v>2</v>
      </c>
      <c r="O6" s="13">
        <v>3</v>
      </c>
      <c r="P6" s="27" t="s">
        <v>2</v>
      </c>
    </row>
    <row r="7" spans="1:17" x14ac:dyDescent="0.25">
      <c r="A7" s="11" t="s">
        <v>3</v>
      </c>
      <c r="B7" s="28">
        <v>359</v>
      </c>
      <c r="C7" s="22">
        <v>417</v>
      </c>
      <c r="D7" s="22">
        <v>238</v>
      </c>
      <c r="E7" s="9">
        <v>347</v>
      </c>
      <c r="F7" s="38">
        <v>563</v>
      </c>
      <c r="G7" s="9">
        <v>305</v>
      </c>
      <c r="H7" s="9">
        <v>331</v>
      </c>
      <c r="I7" s="62">
        <v>373</v>
      </c>
      <c r="J7" s="52">
        <f>+SUM(B7:E7)</f>
        <v>1361</v>
      </c>
      <c r="K7" s="53">
        <f>+SUM(F7:I7)</f>
        <v>1572</v>
      </c>
      <c r="L7" s="43">
        <f>+(F7/B7-1)*100</f>
        <v>56.82451253481895</v>
      </c>
      <c r="M7" s="43">
        <f>+(G7/C7-1)*100</f>
        <v>-26.858513189448441</v>
      </c>
      <c r="N7" s="43">
        <f t="shared" ref="N7:O7" si="0">+(H7/D7-1)*100</f>
        <v>39.075630252100837</v>
      </c>
      <c r="O7" s="43">
        <f t="shared" si="0"/>
        <v>7.4927953890489896</v>
      </c>
      <c r="P7" s="46">
        <f>+((K7/J7)-1)*100</f>
        <v>15.503306392358551</v>
      </c>
      <c r="Q7" s="68">
        <f>+K7/$K$49</f>
        <v>6.5386635919973746E-4</v>
      </c>
    </row>
    <row r="8" spans="1:17" x14ac:dyDescent="0.25">
      <c r="A8" s="12" t="s">
        <v>4</v>
      </c>
      <c r="B8" s="28">
        <v>1881</v>
      </c>
      <c r="C8" s="22">
        <v>2003</v>
      </c>
      <c r="D8" s="22">
        <v>1152</v>
      </c>
      <c r="E8" s="10">
        <v>1547</v>
      </c>
      <c r="F8" s="39">
        <v>1954</v>
      </c>
      <c r="G8" s="10">
        <v>1868</v>
      </c>
      <c r="H8" s="10">
        <v>1193</v>
      </c>
      <c r="I8" s="63">
        <v>1787</v>
      </c>
      <c r="J8" s="54">
        <f t="shared" ref="J8:J49" si="1">+SUM(B8:E8)</f>
        <v>6583</v>
      </c>
      <c r="K8" s="55">
        <f>+SUM(F8:I8)</f>
        <v>6802</v>
      </c>
      <c r="L8" s="43">
        <f t="shared" ref="L8:L49" si="2">+(F8/B8-1)*100</f>
        <v>3.880914407230196</v>
      </c>
      <c r="M8" s="43">
        <f t="shared" ref="M8:M49" si="3">+(G8/C8-1)*100</f>
        <v>-6.7398901647528708</v>
      </c>
      <c r="N8" s="43">
        <f t="shared" ref="N8:N49" si="4">+(H8/D8-1)*100</f>
        <v>3.5590277777777679</v>
      </c>
      <c r="O8" s="43">
        <f t="shared" ref="O8:O49" si="5">+(I8/E8-1)*100</f>
        <v>15.513897866839033</v>
      </c>
      <c r="P8" s="46">
        <f t="shared" ref="P8:P49" si="6">+((K8/J8)-1)*100</f>
        <v>3.326750721555527</v>
      </c>
      <c r="Q8" s="68">
        <f t="shared" ref="Q8:Q49" si="7">+K8/$K$49</f>
        <v>2.8292614346543347E-3</v>
      </c>
    </row>
    <row r="9" spans="1:17" x14ac:dyDescent="0.25">
      <c r="A9" s="12" t="s">
        <v>5</v>
      </c>
      <c r="B9" s="28">
        <v>1079</v>
      </c>
      <c r="C9" s="22">
        <v>944</v>
      </c>
      <c r="D9" s="22">
        <v>644</v>
      </c>
      <c r="E9" s="10">
        <v>972</v>
      </c>
      <c r="F9" s="39">
        <v>3058</v>
      </c>
      <c r="G9" s="10">
        <v>2515</v>
      </c>
      <c r="H9" s="10">
        <v>1970</v>
      </c>
      <c r="I9" s="63">
        <v>3867</v>
      </c>
      <c r="J9" s="54">
        <f t="shared" si="1"/>
        <v>3639</v>
      </c>
      <c r="K9" s="55">
        <f t="shared" ref="K9:K49" si="8">+SUM(F9:I9)</f>
        <v>11410</v>
      </c>
      <c r="L9" s="43">
        <f t="shared" si="2"/>
        <v>183.41056533827617</v>
      </c>
      <c r="M9" s="43">
        <f t="shared" si="3"/>
        <v>166.41949152542375</v>
      </c>
      <c r="N9" s="43">
        <f t="shared" si="4"/>
        <v>205.90062111801242</v>
      </c>
      <c r="O9" s="43">
        <f t="shared" si="5"/>
        <v>297.83950617283949</v>
      </c>
      <c r="P9" s="46">
        <f t="shared" si="6"/>
        <v>213.54767793349819</v>
      </c>
      <c r="Q9" s="68">
        <f t="shared" si="7"/>
        <v>4.7459383959726487E-3</v>
      </c>
    </row>
    <row r="10" spans="1:17" x14ac:dyDescent="0.25">
      <c r="A10" s="14" t="s">
        <v>6</v>
      </c>
      <c r="B10" s="28">
        <v>33226</v>
      </c>
      <c r="C10" s="22">
        <v>29561</v>
      </c>
      <c r="D10" s="22">
        <v>21908</v>
      </c>
      <c r="E10" s="10">
        <v>27411</v>
      </c>
      <c r="F10" s="39">
        <v>39223</v>
      </c>
      <c r="G10" s="10">
        <v>35012</v>
      </c>
      <c r="H10" s="10">
        <v>28794</v>
      </c>
      <c r="I10" s="63">
        <v>33639</v>
      </c>
      <c r="J10" s="54">
        <f t="shared" si="1"/>
        <v>112106</v>
      </c>
      <c r="K10" s="55">
        <f t="shared" si="8"/>
        <v>136668</v>
      </c>
      <c r="L10" s="43">
        <f t="shared" si="2"/>
        <v>18.049118160476741</v>
      </c>
      <c r="M10" s="43">
        <f t="shared" si="3"/>
        <v>18.439836270762157</v>
      </c>
      <c r="N10" s="43">
        <f t="shared" si="4"/>
        <v>31.431440569654924</v>
      </c>
      <c r="O10" s="43">
        <f t="shared" si="5"/>
        <v>22.720805516033703</v>
      </c>
      <c r="P10" s="46">
        <f t="shared" si="6"/>
        <v>21.909621251315727</v>
      </c>
      <c r="Q10" s="68">
        <f t="shared" si="7"/>
        <v>5.6846442480349695E-2</v>
      </c>
    </row>
    <row r="11" spans="1:17" x14ac:dyDescent="0.25">
      <c r="A11" s="15" t="s">
        <v>7</v>
      </c>
      <c r="B11" s="29">
        <v>4434</v>
      </c>
      <c r="C11" s="2">
        <v>4707</v>
      </c>
      <c r="D11" s="2">
        <v>3834</v>
      </c>
      <c r="E11" s="60">
        <v>3785</v>
      </c>
      <c r="F11" s="40">
        <v>4530</v>
      </c>
      <c r="G11" s="2">
        <v>5923</v>
      </c>
      <c r="H11" s="2">
        <v>4956</v>
      </c>
      <c r="I11" s="64">
        <v>4321</v>
      </c>
      <c r="J11" s="56">
        <f t="shared" si="1"/>
        <v>16760</v>
      </c>
      <c r="K11" s="57">
        <f t="shared" si="8"/>
        <v>19730</v>
      </c>
      <c r="L11" s="44">
        <f t="shared" si="2"/>
        <v>2.1650879566982306</v>
      </c>
      <c r="M11" s="44">
        <f t="shared" si="3"/>
        <v>25.833864457191424</v>
      </c>
      <c r="N11" s="44">
        <f t="shared" si="4"/>
        <v>29.264475743348981</v>
      </c>
      <c r="O11" s="44">
        <f t="shared" si="5"/>
        <v>14.161162483487445</v>
      </c>
      <c r="P11" s="47">
        <f t="shared" si="6"/>
        <v>17.72076372315037</v>
      </c>
      <c r="Q11" s="68">
        <f t="shared" si="7"/>
        <v>8.2066051316862718E-3</v>
      </c>
    </row>
    <row r="12" spans="1:17" x14ac:dyDescent="0.25">
      <c r="A12" s="3" t="s">
        <v>8</v>
      </c>
      <c r="B12" s="29">
        <v>23580</v>
      </c>
      <c r="C12" s="2">
        <v>21349</v>
      </c>
      <c r="D12" s="2">
        <v>15912</v>
      </c>
      <c r="E12" s="60">
        <v>20099</v>
      </c>
      <c r="F12" s="40">
        <v>28812</v>
      </c>
      <c r="G12" s="2">
        <v>25372</v>
      </c>
      <c r="H12" s="2">
        <v>21288</v>
      </c>
      <c r="I12" s="64">
        <v>25212</v>
      </c>
      <c r="J12" s="56">
        <f t="shared" si="1"/>
        <v>80940</v>
      </c>
      <c r="K12" s="57">
        <f t="shared" si="8"/>
        <v>100684</v>
      </c>
      <c r="L12" s="44">
        <f t="shared" si="2"/>
        <v>22.1882951653944</v>
      </c>
      <c r="M12" s="44">
        <f t="shared" si="3"/>
        <v>18.843973956625604</v>
      </c>
      <c r="N12" s="44">
        <f t="shared" si="4"/>
        <v>33.785822021116132</v>
      </c>
      <c r="O12" s="44">
        <f t="shared" si="5"/>
        <v>25.439076570973683</v>
      </c>
      <c r="P12" s="47">
        <f t="shared" si="6"/>
        <v>24.393377810723994</v>
      </c>
      <c r="Q12" s="68">
        <f t="shared" si="7"/>
        <v>4.1879058848388273E-2</v>
      </c>
    </row>
    <row r="13" spans="1:17" x14ac:dyDescent="0.25">
      <c r="A13" s="16" t="s">
        <v>9</v>
      </c>
      <c r="B13" s="29">
        <v>5212</v>
      </c>
      <c r="C13" s="2">
        <v>3505</v>
      </c>
      <c r="D13" s="2">
        <v>2162</v>
      </c>
      <c r="E13" s="60">
        <v>3527</v>
      </c>
      <c r="F13" s="40">
        <v>5881</v>
      </c>
      <c r="G13" s="2">
        <v>3717</v>
      </c>
      <c r="H13" s="2">
        <v>2550</v>
      </c>
      <c r="I13" s="64">
        <v>4106</v>
      </c>
      <c r="J13" s="56">
        <f t="shared" si="1"/>
        <v>14406</v>
      </c>
      <c r="K13" s="57">
        <f t="shared" si="8"/>
        <v>16254</v>
      </c>
      <c r="L13" s="44">
        <f t="shared" si="2"/>
        <v>12.835763622409813</v>
      </c>
      <c r="M13" s="44">
        <f t="shared" si="3"/>
        <v>6.0485021398002825</v>
      </c>
      <c r="N13" s="44">
        <f t="shared" si="4"/>
        <v>17.946345975948198</v>
      </c>
      <c r="O13" s="44">
        <f t="shared" si="5"/>
        <v>16.416217748795003</v>
      </c>
      <c r="P13" s="47">
        <f t="shared" si="6"/>
        <v>12.82798833819243</v>
      </c>
      <c r="Q13" s="68">
        <f t="shared" si="7"/>
        <v>6.760778500275148E-3</v>
      </c>
    </row>
    <row r="14" spans="1:17" x14ac:dyDescent="0.25">
      <c r="A14" s="17" t="s">
        <v>10</v>
      </c>
      <c r="B14" s="28">
        <v>316898</v>
      </c>
      <c r="C14" s="22">
        <v>437397</v>
      </c>
      <c r="D14" s="22">
        <v>326379</v>
      </c>
      <c r="E14" s="10">
        <v>272434</v>
      </c>
      <c r="F14" s="39">
        <v>429734</v>
      </c>
      <c r="G14" s="10">
        <v>596624</v>
      </c>
      <c r="H14" s="10">
        <v>471579</v>
      </c>
      <c r="I14" s="63">
        <v>390983</v>
      </c>
      <c r="J14" s="54">
        <f t="shared" si="1"/>
        <v>1353108</v>
      </c>
      <c r="K14" s="55">
        <f t="shared" si="8"/>
        <v>1888920</v>
      </c>
      <c r="L14" s="43">
        <f t="shared" si="2"/>
        <v>35.60640963338362</v>
      </c>
      <c r="M14" s="43">
        <f t="shared" si="3"/>
        <v>36.403313237173563</v>
      </c>
      <c r="N14" s="43">
        <f t="shared" si="4"/>
        <v>44.488156407121778</v>
      </c>
      <c r="O14" s="43">
        <f t="shared" si="5"/>
        <v>43.514759538089962</v>
      </c>
      <c r="P14" s="46">
        <f t="shared" si="6"/>
        <v>39.598612971026689</v>
      </c>
      <c r="Q14" s="68">
        <f t="shared" si="7"/>
        <v>0.78568781375290586</v>
      </c>
    </row>
    <row r="15" spans="1:17" x14ac:dyDescent="0.25">
      <c r="A15" s="3" t="s">
        <v>11</v>
      </c>
      <c r="B15" s="29">
        <v>168380</v>
      </c>
      <c r="C15" s="2">
        <v>279798</v>
      </c>
      <c r="D15" s="2">
        <v>219889</v>
      </c>
      <c r="E15" s="60">
        <v>161426</v>
      </c>
      <c r="F15" s="40">
        <v>276759</v>
      </c>
      <c r="G15" s="2">
        <v>444062</v>
      </c>
      <c r="H15" s="2">
        <v>361207</v>
      </c>
      <c r="I15" s="64">
        <v>268077</v>
      </c>
      <c r="J15" s="56">
        <f t="shared" si="1"/>
        <v>829493</v>
      </c>
      <c r="K15" s="57">
        <f t="shared" si="8"/>
        <v>1350105</v>
      </c>
      <c r="L15" s="44">
        <f t="shared" si="2"/>
        <v>64.365720394346113</v>
      </c>
      <c r="M15" s="44">
        <f t="shared" si="3"/>
        <v>58.708067963316402</v>
      </c>
      <c r="N15" s="44">
        <f t="shared" si="4"/>
        <v>64.267880612490842</v>
      </c>
      <c r="O15" s="44">
        <f t="shared" si="5"/>
        <v>66.068043561755843</v>
      </c>
      <c r="P15" s="47">
        <f t="shared" si="6"/>
        <v>62.762675513837962</v>
      </c>
      <c r="Q15" s="68">
        <f t="shared" si="7"/>
        <v>0.56157012779094251</v>
      </c>
    </row>
    <row r="16" spans="1:17" x14ac:dyDescent="0.25">
      <c r="A16" s="3" t="s">
        <v>12</v>
      </c>
      <c r="B16" s="29">
        <v>43325</v>
      </c>
      <c r="C16" s="2">
        <v>53294</v>
      </c>
      <c r="D16" s="2">
        <v>30502</v>
      </c>
      <c r="E16" s="60">
        <v>30212</v>
      </c>
      <c r="F16" s="40">
        <v>52406</v>
      </c>
      <c r="G16" s="2">
        <v>54159</v>
      </c>
      <c r="H16" s="2">
        <v>31391</v>
      </c>
      <c r="I16" s="64">
        <v>34344</v>
      </c>
      <c r="J16" s="56">
        <f t="shared" si="1"/>
        <v>157333</v>
      </c>
      <c r="K16" s="57">
        <f t="shared" si="8"/>
        <v>172300</v>
      </c>
      <c r="L16" s="44">
        <f t="shared" si="2"/>
        <v>20.960184650894398</v>
      </c>
      <c r="M16" s="44">
        <f t="shared" si="3"/>
        <v>1.6230720156115153</v>
      </c>
      <c r="N16" s="44">
        <f t="shared" si="4"/>
        <v>2.9145629794767647</v>
      </c>
      <c r="O16" s="44">
        <f t="shared" si="5"/>
        <v>13.676684761022106</v>
      </c>
      <c r="P16" s="47">
        <f t="shared" si="6"/>
        <v>9.5129438833556854</v>
      </c>
      <c r="Q16" s="68">
        <f t="shared" si="7"/>
        <v>7.1667413288877074E-2</v>
      </c>
    </row>
    <row r="17" spans="1:17" x14ac:dyDescent="0.25">
      <c r="A17" s="3" t="s">
        <v>13</v>
      </c>
      <c r="B17" s="29">
        <v>49094</v>
      </c>
      <c r="C17" s="2">
        <v>47627</v>
      </c>
      <c r="D17" s="2">
        <v>30046</v>
      </c>
      <c r="E17" s="60">
        <v>26289</v>
      </c>
      <c r="F17" s="40">
        <v>43119</v>
      </c>
      <c r="G17" s="2">
        <v>38143</v>
      </c>
      <c r="H17" s="2">
        <v>22554</v>
      </c>
      <c r="I17" s="64">
        <v>25141</v>
      </c>
      <c r="J17" s="56">
        <f t="shared" si="1"/>
        <v>153056</v>
      </c>
      <c r="K17" s="57">
        <f t="shared" si="8"/>
        <v>128957</v>
      </c>
      <c r="L17" s="44">
        <f t="shared" si="2"/>
        <v>-12.170530003666435</v>
      </c>
      <c r="M17" s="44">
        <f t="shared" si="3"/>
        <v>-19.913074516555739</v>
      </c>
      <c r="N17" s="44">
        <f t="shared" si="4"/>
        <v>-24.935099514078416</v>
      </c>
      <c r="O17" s="44">
        <f t="shared" si="5"/>
        <v>-4.3668454486667452</v>
      </c>
      <c r="P17" s="47">
        <f t="shared" si="6"/>
        <v>-15.745217436755176</v>
      </c>
      <c r="Q17" s="68">
        <f t="shared" si="7"/>
        <v>5.3639086566997798E-2</v>
      </c>
    </row>
    <row r="18" spans="1:17" x14ac:dyDescent="0.25">
      <c r="A18" s="3" t="s">
        <v>14</v>
      </c>
      <c r="B18" s="29">
        <v>12060</v>
      </c>
      <c r="C18" s="2">
        <v>9990</v>
      </c>
      <c r="D18" s="2">
        <v>5362</v>
      </c>
      <c r="E18" s="60">
        <v>8265</v>
      </c>
      <c r="F18" s="40">
        <v>11387</v>
      </c>
      <c r="G18" s="2">
        <v>9770</v>
      </c>
      <c r="H18" s="2">
        <v>8186</v>
      </c>
      <c r="I18" s="64">
        <v>11251</v>
      </c>
      <c r="J18" s="56">
        <f t="shared" si="1"/>
        <v>35677</v>
      </c>
      <c r="K18" s="57">
        <f t="shared" si="8"/>
        <v>40594</v>
      </c>
      <c r="L18" s="44">
        <f t="shared" si="2"/>
        <v>-5.5804311774460995</v>
      </c>
      <c r="M18" s="44">
        <f t="shared" si="3"/>
        <v>-2.202202202202197</v>
      </c>
      <c r="N18" s="44">
        <f t="shared" si="4"/>
        <v>52.666915330100707</v>
      </c>
      <c r="O18" s="44">
        <f t="shared" si="5"/>
        <v>36.128251663641862</v>
      </c>
      <c r="P18" s="47">
        <f t="shared" si="6"/>
        <v>13.781988395885314</v>
      </c>
      <c r="Q18" s="68">
        <f t="shared" si="7"/>
        <v>1.6884892484321973E-2</v>
      </c>
    </row>
    <row r="19" spans="1:17" x14ac:dyDescent="0.25">
      <c r="A19" s="3" t="s">
        <v>15</v>
      </c>
      <c r="B19" s="29">
        <v>2615</v>
      </c>
      <c r="C19" s="2">
        <v>1931</v>
      </c>
      <c r="D19" s="2">
        <v>1961</v>
      </c>
      <c r="E19" s="60">
        <v>3041</v>
      </c>
      <c r="F19" s="40">
        <v>2809</v>
      </c>
      <c r="G19" s="2">
        <v>2124</v>
      </c>
      <c r="H19" s="2">
        <v>2671</v>
      </c>
      <c r="I19" s="64">
        <v>4175</v>
      </c>
      <c r="J19" s="56">
        <f t="shared" si="1"/>
        <v>9548</v>
      </c>
      <c r="K19" s="57">
        <f t="shared" si="8"/>
        <v>11779</v>
      </c>
      <c r="L19" s="44">
        <f t="shared" si="2"/>
        <v>7.4187380497132027</v>
      </c>
      <c r="M19" s="44">
        <f t="shared" si="3"/>
        <v>9.9948213360952831</v>
      </c>
      <c r="N19" s="44">
        <f t="shared" si="4"/>
        <v>36.206017338092813</v>
      </c>
      <c r="O19" s="44">
        <f t="shared" si="5"/>
        <v>37.290365011509373</v>
      </c>
      <c r="P19" s="47">
        <f t="shared" si="6"/>
        <v>23.366149979053198</v>
      </c>
      <c r="Q19" s="68">
        <f t="shared" si="7"/>
        <v>4.8994222932657169E-3</v>
      </c>
    </row>
    <row r="20" spans="1:17" x14ac:dyDescent="0.25">
      <c r="A20" s="3" t="s">
        <v>16</v>
      </c>
      <c r="B20" s="29">
        <v>2101</v>
      </c>
      <c r="C20" s="2">
        <v>3136</v>
      </c>
      <c r="D20" s="2">
        <v>2191</v>
      </c>
      <c r="E20" s="60">
        <v>2293</v>
      </c>
      <c r="F20" s="40">
        <v>2115</v>
      </c>
      <c r="G20" s="2">
        <v>3164</v>
      </c>
      <c r="H20" s="2">
        <v>2413</v>
      </c>
      <c r="I20" s="64">
        <v>2250</v>
      </c>
      <c r="J20" s="56">
        <f t="shared" si="1"/>
        <v>9721</v>
      </c>
      <c r="K20" s="57">
        <f t="shared" si="8"/>
        <v>9942</v>
      </c>
      <c r="L20" s="44">
        <f t="shared" si="2"/>
        <v>0.66634935744882551</v>
      </c>
      <c r="M20" s="44">
        <f t="shared" si="3"/>
        <v>0.89285714285713969</v>
      </c>
      <c r="N20" s="44">
        <f t="shared" si="4"/>
        <v>10.132359653126422</v>
      </c>
      <c r="O20" s="44">
        <f t="shared" si="5"/>
        <v>-1.875272568687314</v>
      </c>
      <c r="P20" s="47">
        <f t="shared" si="6"/>
        <v>2.2734286596029163</v>
      </c>
      <c r="Q20" s="68">
        <f t="shared" si="7"/>
        <v>4.1353303709693321E-3</v>
      </c>
    </row>
    <row r="21" spans="1:17" x14ac:dyDescent="0.25">
      <c r="A21" s="3" t="s">
        <v>17</v>
      </c>
      <c r="B21" s="29">
        <v>32074</v>
      </c>
      <c r="C21" s="2">
        <v>35914</v>
      </c>
      <c r="D21" s="2">
        <v>31870</v>
      </c>
      <c r="E21" s="60">
        <v>33152</v>
      </c>
      <c r="F21" s="40">
        <v>33173</v>
      </c>
      <c r="G21" s="2">
        <v>38349</v>
      </c>
      <c r="H21" s="2">
        <v>37182</v>
      </c>
      <c r="I21" s="64">
        <v>36427</v>
      </c>
      <c r="J21" s="56">
        <f t="shared" si="1"/>
        <v>133010</v>
      </c>
      <c r="K21" s="57">
        <f t="shared" si="8"/>
        <v>145131</v>
      </c>
      <c r="L21" s="44">
        <f t="shared" si="2"/>
        <v>3.4264513312963762</v>
      </c>
      <c r="M21" s="44">
        <f t="shared" si="3"/>
        <v>6.7800857604276787</v>
      </c>
      <c r="N21" s="44">
        <f t="shared" si="4"/>
        <v>16.667712582365859</v>
      </c>
      <c r="O21" s="44">
        <f t="shared" si="5"/>
        <v>9.8787403474903446</v>
      </c>
      <c r="P21" s="47">
        <f t="shared" si="6"/>
        <v>9.1128486579956416</v>
      </c>
      <c r="Q21" s="68">
        <f t="shared" si="7"/>
        <v>6.0366589425583393E-2</v>
      </c>
    </row>
    <row r="22" spans="1:17" x14ac:dyDescent="0.25">
      <c r="A22" s="3" t="s">
        <v>18</v>
      </c>
      <c r="B22" s="29">
        <v>8</v>
      </c>
      <c r="C22" s="2">
        <v>3</v>
      </c>
      <c r="D22" s="2">
        <v>0</v>
      </c>
      <c r="E22" s="64">
        <f>+E14-SUM(E15:E21)-E23-E24</f>
        <v>3</v>
      </c>
      <c r="F22" s="40">
        <v>5</v>
      </c>
      <c r="G22" s="2">
        <v>6</v>
      </c>
      <c r="H22" s="2">
        <v>4</v>
      </c>
      <c r="I22" s="64">
        <f>+I14-SUM(I15:I21)-I23-I24</f>
        <v>10</v>
      </c>
      <c r="J22" s="56">
        <f t="shared" si="1"/>
        <v>14</v>
      </c>
      <c r="K22" s="57">
        <f t="shared" si="8"/>
        <v>25</v>
      </c>
      <c r="L22" s="44">
        <f t="shared" si="2"/>
        <v>-37.5</v>
      </c>
      <c r="M22" s="44">
        <f t="shared" si="3"/>
        <v>100</v>
      </c>
      <c r="N22" s="44"/>
      <c r="O22" s="44">
        <f t="shared" si="5"/>
        <v>233.33333333333334</v>
      </c>
      <c r="P22" s="47">
        <f t="shared" si="6"/>
        <v>78.571428571428584</v>
      </c>
      <c r="Q22" s="68">
        <f t="shared" si="7"/>
        <v>1.0398638027985646E-5</v>
      </c>
    </row>
    <row r="23" spans="1:17" x14ac:dyDescent="0.25">
      <c r="A23" s="3" t="s">
        <v>19</v>
      </c>
      <c r="B23" s="29">
        <v>3070</v>
      </c>
      <c r="C23" s="2">
        <v>3636</v>
      </c>
      <c r="D23" s="2">
        <v>3086</v>
      </c>
      <c r="E23" s="60">
        <v>4547</v>
      </c>
      <c r="F23" s="40">
        <v>3006</v>
      </c>
      <c r="G23" s="2">
        <v>3622</v>
      </c>
      <c r="H23" s="2">
        <v>2913</v>
      </c>
      <c r="I23" s="64">
        <v>4769</v>
      </c>
      <c r="J23" s="56">
        <f t="shared" si="1"/>
        <v>14339</v>
      </c>
      <c r="K23" s="57">
        <f t="shared" si="8"/>
        <v>14310</v>
      </c>
      <c r="L23" s="44">
        <f t="shared" si="2"/>
        <v>-2.084690553745927</v>
      </c>
      <c r="M23" s="44">
        <f t="shared" si="3"/>
        <v>-0.38503850385038785</v>
      </c>
      <c r="N23" s="44">
        <f t="shared" si="4"/>
        <v>-5.6059624108878765</v>
      </c>
      <c r="O23" s="44">
        <f t="shared" si="5"/>
        <v>4.882340004398511</v>
      </c>
      <c r="P23" s="47">
        <f t="shared" si="6"/>
        <v>-0.20224562382313849</v>
      </c>
      <c r="Q23" s="68">
        <f t="shared" si="7"/>
        <v>5.9521804072189839E-3</v>
      </c>
    </row>
    <row r="24" spans="1:17" x14ac:dyDescent="0.25">
      <c r="A24" s="3" t="s">
        <v>20</v>
      </c>
      <c r="B24" s="29">
        <v>4171</v>
      </c>
      <c r="C24" s="2">
        <v>2068</v>
      </c>
      <c r="D24" s="2">
        <v>1472</v>
      </c>
      <c r="E24" s="60">
        <v>3206</v>
      </c>
      <c r="F24" s="40">
        <v>4955</v>
      </c>
      <c r="G24" s="2">
        <v>3225</v>
      </c>
      <c r="H24" s="2">
        <v>3058</v>
      </c>
      <c r="I24" s="64">
        <v>4539</v>
      </c>
      <c r="J24" s="56">
        <f t="shared" si="1"/>
        <v>10917</v>
      </c>
      <c r="K24" s="57">
        <f t="shared" si="8"/>
        <v>15777</v>
      </c>
      <c r="L24" s="44">
        <f t="shared" si="2"/>
        <v>18.796451690242154</v>
      </c>
      <c r="M24" s="44">
        <f t="shared" si="3"/>
        <v>55.947775628626694</v>
      </c>
      <c r="N24" s="44">
        <f t="shared" si="4"/>
        <v>107.74456521739131</v>
      </c>
      <c r="O24" s="44">
        <f t="shared" si="5"/>
        <v>41.578290704928264</v>
      </c>
      <c r="P24" s="47">
        <f t="shared" si="6"/>
        <v>44.517724649629017</v>
      </c>
      <c r="Q24" s="68">
        <f t="shared" si="7"/>
        <v>6.5623724867011814E-3</v>
      </c>
    </row>
    <row r="25" spans="1:17" x14ac:dyDescent="0.25">
      <c r="A25" s="17" t="s">
        <v>21</v>
      </c>
      <c r="B25" s="28">
        <v>5327</v>
      </c>
      <c r="C25" s="22">
        <v>6695</v>
      </c>
      <c r="D25" s="22">
        <v>5521</v>
      </c>
      <c r="E25" s="10">
        <v>6243</v>
      </c>
      <c r="F25" s="39">
        <v>7509</v>
      </c>
      <c r="G25" s="10">
        <v>8047</v>
      </c>
      <c r="H25" s="10">
        <v>7780</v>
      </c>
      <c r="I25" s="63">
        <v>7289</v>
      </c>
      <c r="J25" s="54">
        <f t="shared" si="1"/>
        <v>23786</v>
      </c>
      <c r="K25" s="55">
        <f t="shared" si="8"/>
        <v>30625</v>
      </c>
      <c r="L25" s="43">
        <f t="shared" si="2"/>
        <v>40.961141355359487</v>
      </c>
      <c r="M25" s="43">
        <f t="shared" si="3"/>
        <v>20.194174757281559</v>
      </c>
      <c r="N25" s="43">
        <f t="shared" si="4"/>
        <v>40.916500633943123</v>
      </c>
      <c r="O25" s="43">
        <f t="shared" si="5"/>
        <v>16.754765337177634</v>
      </c>
      <c r="P25" s="46">
        <f t="shared" si="6"/>
        <v>28.752207180694533</v>
      </c>
      <c r="Q25" s="68">
        <f t="shared" si="7"/>
        <v>1.2738331584282416E-2</v>
      </c>
    </row>
    <row r="26" spans="1:17" x14ac:dyDescent="0.25">
      <c r="A26" s="3" t="s">
        <v>22</v>
      </c>
      <c r="B26" s="29">
        <v>1133</v>
      </c>
      <c r="C26" s="2">
        <v>997</v>
      </c>
      <c r="D26" s="2">
        <v>886</v>
      </c>
      <c r="E26" s="60">
        <v>1290</v>
      </c>
      <c r="F26" s="40">
        <v>2161</v>
      </c>
      <c r="G26" s="2">
        <v>1598</v>
      </c>
      <c r="H26" s="2">
        <v>1866</v>
      </c>
      <c r="I26" s="64">
        <v>1941</v>
      </c>
      <c r="J26" s="56">
        <f t="shared" si="1"/>
        <v>4306</v>
      </c>
      <c r="K26" s="57">
        <f t="shared" si="8"/>
        <v>7566</v>
      </c>
      <c r="L26" s="44">
        <f t="shared" si="2"/>
        <v>90.73256840247133</v>
      </c>
      <c r="M26" s="44">
        <f t="shared" si="3"/>
        <v>60.280842527582749</v>
      </c>
      <c r="N26" s="44">
        <f t="shared" si="4"/>
        <v>110.60948081264108</v>
      </c>
      <c r="O26" s="44">
        <f t="shared" si="5"/>
        <v>50.465116279069775</v>
      </c>
      <c r="P26" s="47">
        <f t="shared" si="6"/>
        <v>75.708313980492335</v>
      </c>
      <c r="Q26" s="68">
        <f t="shared" si="7"/>
        <v>3.1470438127895761E-3</v>
      </c>
    </row>
    <row r="27" spans="1:17" x14ac:dyDescent="0.25">
      <c r="A27" s="3" t="s">
        <v>23</v>
      </c>
      <c r="B27" s="29">
        <v>1273</v>
      </c>
      <c r="C27" s="2">
        <v>3015</v>
      </c>
      <c r="D27" s="2">
        <v>1627</v>
      </c>
      <c r="E27" s="60">
        <v>1814</v>
      </c>
      <c r="F27" s="40">
        <v>1872</v>
      </c>
      <c r="G27" s="2">
        <v>3379</v>
      </c>
      <c r="H27" s="2">
        <v>1943</v>
      </c>
      <c r="I27" s="64">
        <v>1891</v>
      </c>
      <c r="J27" s="56">
        <f t="shared" si="1"/>
        <v>7729</v>
      </c>
      <c r="K27" s="57">
        <f t="shared" si="8"/>
        <v>9085</v>
      </c>
      <c r="L27" s="44">
        <f t="shared" si="2"/>
        <v>47.054202670856249</v>
      </c>
      <c r="M27" s="44">
        <f t="shared" si="3"/>
        <v>12.072968490878932</v>
      </c>
      <c r="N27" s="44">
        <f t="shared" si="4"/>
        <v>19.42224953902889</v>
      </c>
      <c r="O27" s="44">
        <f t="shared" si="5"/>
        <v>4.244762954796033</v>
      </c>
      <c r="P27" s="47">
        <f t="shared" si="6"/>
        <v>17.544313624013451</v>
      </c>
      <c r="Q27" s="68">
        <f t="shared" si="7"/>
        <v>3.7788650593699839E-3</v>
      </c>
    </row>
    <row r="28" spans="1:17" x14ac:dyDescent="0.25">
      <c r="A28" s="3" t="s">
        <v>24</v>
      </c>
      <c r="B28" s="29">
        <v>1601</v>
      </c>
      <c r="C28" s="2">
        <v>1574</v>
      </c>
      <c r="D28" s="2">
        <v>2106</v>
      </c>
      <c r="E28" s="60">
        <v>1737</v>
      </c>
      <c r="F28" s="40">
        <v>1819</v>
      </c>
      <c r="G28" s="2">
        <v>1835</v>
      </c>
      <c r="H28" s="2">
        <v>2335</v>
      </c>
      <c r="I28" s="64">
        <v>1961</v>
      </c>
      <c r="J28" s="56">
        <f t="shared" si="1"/>
        <v>7018</v>
      </c>
      <c r="K28" s="57">
        <f t="shared" si="8"/>
        <v>7950</v>
      </c>
      <c r="L28" s="44">
        <f t="shared" si="2"/>
        <v>13.616489693941292</v>
      </c>
      <c r="M28" s="44">
        <f t="shared" si="3"/>
        <v>16.581956797966967</v>
      </c>
      <c r="N28" s="44">
        <f t="shared" si="4"/>
        <v>10.873694207027551</v>
      </c>
      <c r="O28" s="44">
        <f t="shared" si="5"/>
        <v>12.895797351755899</v>
      </c>
      <c r="P28" s="47">
        <f t="shared" si="6"/>
        <v>13.280136791108577</v>
      </c>
      <c r="Q28" s="68">
        <f t="shared" si="7"/>
        <v>3.3067668928994354E-3</v>
      </c>
    </row>
    <row r="29" spans="1:17" x14ac:dyDescent="0.25">
      <c r="A29" s="3" t="s">
        <v>25</v>
      </c>
      <c r="B29" s="29">
        <v>1320</v>
      </c>
      <c r="C29" s="2">
        <v>1109</v>
      </c>
      <c r="D29" s="2">
        <v>902</v>
      </c>
      <c r="E29" s="64">
        <f>+E25-E26-E27-E28</f>
        <v>1402</v>
      </c>
      <c r="F29" s="40">
        <v>1657</v>
      </c>
      <c r="G29" s="2">
        <v>1235</v>
      </c>
      <c r="H29" s="2">
        <v>1636</v>
      </c>
      <c r="I29" s="64">
        <f>+I25-I26-I27-I28</f>
        <v>1496</v>
      </c>
      <c r="J29" s="56">
        <f t="shared" si="1"/>
        <v>4733</v>
      </c>
      <c r="K29" s="57">
        <f t="shared" si="8"/>
        <v>6024</v>
      </c>
      <c r="L29" s="44">
        <f t="shared" si="2"/>
        <v>25.530303030303038</v>
      </c>
      <c r="M29" s="44">
        <f t="shared" si="3"/>
        <v>11.361587015329121</v>
      </c>
      <c r="N29" s="44">
        <f t="shared" si="4"/>
        <v>81.374722838137473</v>
      </c>
      <c r="O29" s="44">
        <f t="shared" si="5"/>
        <v>6.7047075606276652</v>
      </c>
      <c r="P29" s="47">
        <f t="shared" si="6"/>
        <v>27.276568772448773</v>
      </c>
      <c r="Q29" s="68">
        <f t="shared" si="7"/>
        <v>2.5056558192234216E-3</v>
      </c>
    </row>
    <row r="30" spans="1:17" x14ac:dyDescent="0.25">
      <c r="A30" s="17" t="s">
        <v>26</v>
      </c>
      <c r="B30" s="28">
        <v>54252</v>
      </c>
      <c r="C30" s="22">
        <v>52601</v>
      </c>
      <c r="D30" s="22">
        <v>42548</v>
      </c>
      <c r="E30" s="10">
        <v>40223</v>
      </c>
      <c r="F30" s="39">
        <v>56699</v>
      </c>
      <c r="G30" s="10">
        <v>54858</v>
      </c>
      <c r="H30" s="10">
        <v>51930</v>
      </c>
      <c r="I30" s="63">
        <v>46591</v>
      </c>
      <c r="J30" s="54">
        <f t="shared" si="1"/>
        <v>189624</v>
      </c>
      <c r="K30" s="55">
        <f t="shared" si="8"/>
        <v>210078</v>
      </c>
      <c r="L30" s="43">
        <f t="shared" si="2"/>
        <v>4.5104327951043244</v>
      </c>
      <c r="M30" s="43">
        <f t="shared" si="3"/>
        <v>4.2907929507043585</v>
      </c>
      <c r="N30" s="43">
        <f t="shared" si="4"/>
        <v>22.050390147597998</v>
      </c>
      <c r="O30" s="43">
        <f t="shared" si="5"/>
        <v>15.83173806031375</v>
      </c>
      <c r="P30" s="46">
        <f t="shared" si="6"/>
        <v>10.786609289963289</v>
      </c>
      <c r="Q30" s="68">
        <f t="shared" si="7"/>
        <v>8.7381003185726752E-2</v>
      </c>
    </row>
    <row r="31" spans="1:17" x14ac:dyDescent="0.25">
      <c r="A31" s="3" t="s">
        <v>27</v>
      </c>
      <c r="B31" s="29">
        <v>10273</v>
      </c>
      <c r="C31" s="2">
        <v>9622</v>
      </c>
      <c r="D31" s="2">
        <v>8868</v>
      </c>
      <c r="E31" s="60">
        <v>8124</v>
      </c>
      <c r="F31" s="40">
        <v>10529</v>
      </c>
      <c r="G31" s="2">
        <v>9741</v>
      </c>
      <c r="H31" s="2">
        <v>9620</v>
      </c>
      <c r="I31" s="64">
        <v>8912</v>
      </c>
      <c r="J31" s="56">
        <f t="shared" si="1"/>
        <v>36887</v>
      </c>
      <c r="K31" s="57">
        <f t="shared" si="8"/>
        <v>38802</v>
      </c>
      <c r="L31" s="44">
        <f t="shared" si="2"/>
        <v>2.4919692397546989</v>
      </c>
      <c r="M31" s="44">
        <f t="shared" si="3"/>
        <v>1.2367491166077826</v>
      </c>
      <c r="N31" s="44">
        <f t="shared" si="4"/>
        <v>8.4799278304014347</v>
      </c>
      <c r="O31" s="44">
        <f t="shared" si="5"/>
        <v>9.6996553421959675</v>
      </c>
      <c r="P31" s="47">
        <f t="shared" si="6"/>
        <v>5.1915308916420377</v>
      </c>
      <c r="Q31" s="68">
        <f t="shared" si="7"/>
        <v>1.6139518110475964E-2</v>
      </c>
    </row>
    <row r="32" spans="1:17" x14ac:dyDescent="0.25">
      <c r="A32" s="3" t="s">
        <v>28</v>
      </c>
      <c r="B32" s="29">
        <v>1021</v>
      </c>
      <c r="C32" s="2">
        <v>1205</v>
      </c>
      <c r="D32" s="2">
        <v>979</v>
      </c>
      <c r="E32" s="60">
        <v>670</v>
      </c>
      <c r="F32" s="40">
        <v>908</v>
      </c>
      <c r="G32" s="2">
        <v>1082</v>
      </c>
      <c r="H32" s="2">
        <v>1040</v>
      </c>
      <c r="I32" s="64">
        <v>765</v>
      </c>
      <c r="J32" s="56">
        <f t="shared" si="1"/>
        <v>3875</v>
      </c>
      <c r="K32" s="57">
        <f t="shared" si="8"/>
        <v>3795</v>
      </c>
      <c r="L32" s="44">
        <f t="shared" si="2"/>
        <v>-11.067580803134181</v>
      </c>
      <c r="M32" s="44">
        <f t="shared" si="3"/>
        <v>-10.207468879668047</v>
      </c>
      <c r="N32" s="44">
        <f t="shared" si="4"/>
        <v>6.2308478038815007</v>
      </c>
      <c r="O32" s="44">
        <f t="shared" si="5"/>
        <v>14.179104477611947</v>
      </c>
      <c r="P32" s="47">
        <f t="shared" si="6"/>
        <v>-2.0645161290322567</v>
      </c>
      <c r="Q32" s="68">
        <f t="shared" si="7"/>
        <v>1.5785132526482211E-3</v>
      </c>
    </row>
    <row r="33" spans="1:17" x14ac:dyDescent="0.25">
      <c r="A33" s="3" t="s">
        <v>29</v>
      </c>
      <c r="B33" s="29">
        <v>7930</v>
      </c>
      <c r="C33" s="2">
        <v>7504</v>
      </c>
      <c r="D33" s="2">
        <v>5722</v>
      </c>
      <c r="E33" s="60">
        <v>7159</v>
      </c>
      <c r="F33" s="40">
        <v>8128</v>
      </c>
      <c r="G33" s="2">
        <v>7563</v>
      </c>
      <c r="H33" s="2">
        <v>6280</v>
      </c>
      <c r="I33" s="64">
        <v>7683</v>
      </c>
      <c r="J33" s="56">
        <f t="shared" si="1"/>
        <v>28315</v>
      </c>
      <c r="K33" s="57">
        <f t="shared" si="8"/>
        <v>29654</v>
      </c>
      <c r="L33" s="44">
        <f t="shared" si="2"/>
        <v>2.49684741488021</v>
      </c>
      <c r="M33" s="44">
        <f t="shared" si="3"/>
        <v>0.78624733475480824</v>
      </c>
      <c r="N33" s="44">
        <f t="shared" si="4"/>
        <v>9.7518350227193231</v>
      </c>
      <c r="O33" s="44">
        <f t="shared" si="5"/>
        <v>7.3194580248638008</v>
      </c>
      <c r="P33" s="47">
        <f t="shared" si="6"/>
        <v>4.728942256754376</v>
      </c>
      <c r="Q33" s="68">
        <f t="shared" si="7"/>
        <v>1.2334448483275454E-2</v>
      </c>
    </row>
    <row r="34" spans="1:17" x14ac:dyDescent="0.25">
      <c r="A34" s="3" t="s">
        <v>30</v>
      </c>
      <c r="B34" s="29">
        <v>8638</v>
      </c>
      <c r="C34" s="2">
        <v>8666</v>
      </c>
      <c r="D34" s="2">
        <v>7912</v>
      </c>
      <c r="E34" s="60">
        <v>6573</v>
      </c>
      <c r="F34" s="40">
        <v>9149</v>
      </c>
      <c r="G34" s="2">
        <v>9023</v>
      </c>
      <c r="H34" s="2">
        <v>9349</v>
      </c>
      <c r="I34" s="64">
        <v>7563</v>
      </c>
      <c r="J34" s="56">
        <f t="shared" si="1"/>
        <v>31789</v>
      </c>
      <c r="K34" s="57">
        <f t="shared" si="8"/>
        <v>35084</v>
      </c>
      <c r="L34" s="44">
        <f t="shared" si="2"/>
        <v>5.9157212317666019</v>
      </c>
      <c r="M34" s="44">
        <f t="shared" si="3"/>
        <v>4.1195476575121237</v>
      </c>
      <c r="N34" s="44">
        <f t="shared" si="4"/>
        <v>18.162285136501509</v>
      </c>
      <c r="O34" s="44">
        <f t="shared" si="5"/>
        <v>15.061615700593345</v>
      </c>
      <c r="P34" s="47">
        <f t="shared" si="6"/>
        <v>10.365220673817976</v>
      </c>
      <c r="Q34" s="68">
        <f t="shared" si="7"/>
        <v>1.4593032662953937E-2</v>
      </c>
    </row>
    <row r="35" spans="1:17" x14ac:dyDescent="0.25">
      <c r="A35" s="3" t="s">
        <v>31</v>
      </c>
      <c r="B35" s="29">
        <v>2457</v>
      </c>
      <c r="C35" s="2">
        <v>2427</v>
      </c>
      <c r="D35" s="2">
        <v>1563</v>
      </c>
      <c r="E35" s="60">
        <v>1531</v>
      </c>
      <c r="F35" s="40">
        <v>2627</v>
      </c>
      <c r="G35" s="2">
        <v>2384</v>
      </c>
      <c r="H35" s="2">
        <v>2140</v>
      </c>
      <c r="I35" s="64">
        <v>1637</v>
      </c>
      <c r="J35" s="56">
        <f t="shared" si="1"/>
        <v>7978</v>
      </c>
      <c r="K35" s="57">
        <f t="shared" si="8"/>
        <v>8788</v>
      </c>
      <c r="L35" s="44">
        <f t="shared" si="2"/>
        <v>6.9190069190069092</v>
      </c>
      <c r="M35" s="44">
        <f t="shared" si="3"/>
        <v>-1.7717346518335342</v>
      </c>
      <c r="N35" s="44">
        <f t="shared" si="4"/>
        <v>36.916186820217533</v>
      </c>
      <c r="O35" s="44">
        <f t="shared" si="5"/>
        <v>6.9235793598954931</v>
      </c>
      <c r="P35" s="47">
        <f t="shared" si="6"/>
        <v>10.152920531461529</v>
      </c>
      <c r="Q35" s="68">
        <f t="shared" si="7"/>
        <v>3.6553292395975143E-3</v>
      </c>
    </row>
    <row r="36" spans="1:17" x14ac:dyDescent="0.25">
      <c r="A36" s="3" t="s">
        <v>32</v>
      </c>
      <c r="B36" s="29">
        <v>4869</v>
      </c>
      <c r="C36" s="2">
        <v>5365</v>
      </c>
      <c r="D36" s="2">
        <v>4679</v>
      </c>
      <c r="E36" s="60">
        <v>4891</v>
      </c>
      <c r="F36" s="40">
        <v>5602</v>
      </c>
      <c r="G36" s="2">
        <v>5967</v>
      </c>
      <c r="H36" s="2">
        <v>7474</v>
      </c>
      <c r="I36" s="64">
        <v>6337</v>
      </c>
      <c r="J36" s="56">
        <f t="shared" si="1"/>
        <v>19804</v>
      </c>
      <c r="K36" s="57">
        <f t="shared" si="8"/>
        <v>25380</v>
      </c>
      <c r="L36" s="44">
        <f t="shared" si="2"/>
        <v>15.054425960156092</v>
      </c>
      <c r="M36" s="44">
        <f t="shared" si="3"/>
        <v>11.220876048462248</v>
      </c>
      <c r="N36" s="44">
        <f t="shared" si="4"/>
        <v>59.734986108142763</v>
      </c>
      <c r="O36" s="44">
        <f t="shared" si="5"/>
        <v>29.564506235943576</v>
      </c>
      <c r="P36" s="47">
        <f t="shared" si="6"/>
        <v>28.155928095334271</v>
      </c>
      <c r="Q36" s="68">
        <f t="shared" si="7"/>
        <v>1.0556697326011029E-2</v>
      </c>
    </row>
    <row r="37" spans="1:17" x14ac:dyDescent="0.25">
      <c r="A37" s="3" t="s">
        <v>33</v>
      </c>
      <c r="B37" s="29">
        <v>4233</v>
      </c>
      <c r="C37" s="2">
        <v>4314</v>
      </c>
      <c r="D37" s="2">
        <v>3081</v>
      </c>
      <c r="E37" s="60">
        <v>2764</v>
      </c>
      <c r="F37" s="40">
        <v>4723</v>
      </c>
      <c r="G37" s="2">
        <v>4527</v>
      </c>
      <c r="H37" s="2">
        <v>3699</v>
      </c>
      <c r="I37" s="64">
        <v>3347</v>
      </c>
      <c r="J37" s="56">
        <f t="shared" si="1"/>
        <v>14392</v>
      </c>
      <c r="K37" s="57">
        <f t="shared" si="8"/>
        <v>16296</v>
      </c>
      <c r="L37" s="44">
        <f t="shared" si="2"/>
        <v>11.575714623198685</v>
      </c>
      <c r="M37" s="44">
        <f t="shared" si="3"/>
        <v>4.9374130737134925</v>
      </c>
      <c r="N37" s="44">
        <f t="shared" si="4"/>
        <v>20.058422590068158</v>
      </c>
      <c r="O37" s="44">
        <f t="shared" si="5"/>
        <v>21.092619392185231</v>
      </c>
      <c r="P37" s="47">
        <f t="shared" si="6"/>
        <v>13.229571984435795</v>
      </c>
      <c r="Q37" s="68">
        <f t="shared" si="7"/>
        <v>6.7782482121621634E-3</v>
      </c>
    </row>
    <row r="38" spans="1:17" x14ac:dyDescent="0.25">
      <c r="A38" s="3" t="s">
        <v>34</v>
      </c>
      <c r="B38" s="29">
        <v>648</v>
      </c>
      <c r="C38" s="2">
        <v>721</v>
      </c>
      <c r="D38" s="2">
        <v>527</v>
      </c>
      <c r="E38" s="60">
        <v>613</v>
      </c>
      <c r="F38" s="40">
        <v>769</v>
      </c>
      <c r="G38" s="2">
        <v>842</v>
      </c>
      <c r="H38" s="2">
        <v>622</v>
      </c>
      <c r="I38" s="64">
        <v>720</v>
      </c>
      <c r="J38" s="56">
        <f t="shared" si="1"/>
        <v>2509</v>
      </c>
      <c r="K38" s="57">
        <f t="shared" si="8"/>
        <v>2953</v>
      </c>
      <c r="L38" s="44">
        <f t="shared" si="2"/>
        <v>18.672839506172846</v>
      </c>
      <c r="M38" s="44">
        <f t="shared" si="3"/>
        <v>16.782246879334252</v>
      </c>
      <c r="N38" s="44">
        <f t="shared" si="4"/>
        <v>18.026565464895626</v>
      </c>
      <c r="O38" s="44">
        <f t="shared" si="5"/>
        <v>17.455138662316472</v>
      </c>
      <c r="P38" s="47">
        <f t="shared" si="6"/>
        <v>17.696293343961745</v>
      </c>
      <c r="Q38" s="68">
        <f t="shared" si="7"/>
        <v>1.2282871238656645E-3</v>
      </c>
    </row>
    <row r="39" spans="1:17" x14ac:dyDescent="0.25">
      <c r="A39" s="3" t="s">
        <v>35</v>
      </c>
      <c r="B39" s="29">
        <v>7991</v>
      </c>
      <c r="C39" s="2">
        <v>7386</v>
      </c>
      <c r="D39" s="2">
        <v>5690</v>
      </c>
      <c r="E39" s="64">
        <f>+E30-SUM(E31:E38)-E40-E41</f>
        <v>5435</v>
      </c>
      <c r="F39" s="40">
        <v>7513</v>
      </c>
      <c r="G39" s="2">
        <v>8397</v>
      </c>
      <c r="H39" s="2">
        <v>7435</v>
      </c>
      <c r="I39" s="64">
        <f>+I30-SUM(I31:I38)-I40-I41</f>
        <v>6503</v>
      </c>
      <c r="J39" s="56">
        <f t="shared" si="1"/>
        <v>26502</v>
      </c>
      <c r="K39" s="57">
        <f t="shared" si="8"/>
        <v>29848</v>
      </c>
      <c r="L39" s="44">
        <f t="shared" si="2"/>
        <v>-5.9817294456263266</v>
      </c>
      <c r="M39" s="44">
        <f t="shared" si="3"/>
        <v>13.688058489033317</v>
      </c>
      <c r="N39" s="44">
        <f t="shared" si="4"/>
        <v>30.667838312829531</v>
      </c>
      <c r="O39" s="44">
        <f t="shared" si="5"/>
        <v>19.650413983440671</v>
      </c>
      <c r="P39" s="47">
        <f t="shared" si="6"/>
        <v>12.625462229265704</v>
      </c>
      <c r="Q39" s="68">
        <f t="shared" si="7"/>
        <v>1.2415141914372624E-2</v>
      </c>
    </row>
    <row r="40" spans="1:17" x14ac:dyDescent="0.25">
      <c r="A40" s="3" t="s">
        <v>36</v>
      </c>
      <c r="B40" s="29">
        <v>3166</v>
      </c>
      <c r="C40" s="2">
        <v>2350</v>
      </c>
      <c r="D40" s="2">
        <v>1366</v>
      </c>
      <c r="E40" s="60">
        <v>859</v>
      </c>
      <c r="F40" s="40">
        <v>3515</v>
      </c>
      <c r="G40" s="2">
        <v>2357</v>
      </c>
      <c r="H40" s="2">
        <v>1726</v>
      </c>
      <c r="I40" s="64">
        <v>1152</v>
      </c>
      <c r="J40" s="56">
        <f t="shared" si="1"/>
        <v>7741</v>
      </c>
      <c r="K40" s="57">
        <f t="shared" si="8"/>
        <v>8750</v>
      </c>
      <c r="L40" s="44">
        <f t="shared" si="2"/>
        <v>11.023373341756159</v>
      </c>
      <c r="M40" s="44">
        <f t="shared" si="3"/>
        <v>0.29787234042553123</v>
      </c>
      <c r="N40" s="44">
        <f t="shared" si="4"/>
        <v>26.354319180087838</v>
      </c>
      <c r="O40" s="44">
        <f t="shared" si="5"/>
        <v>34.109429569266595</v>
      </c>
      <c r="P40" s="47">
        <f t="shared" si="6"/>
        <v>13.034491667743175</v>
      </c>
      <c r="Q40" s="68">
        <f t="shared" si="7"/>
        <v>3.6395233097949761E-3</v>
      </c>
    </row>
    <row r="41" spans="1:17" x14ac:dyDescent="0.25">
      <c r="A41" s="3" t="s">
        <v>37</v>
      </c>
      <c r="B41" s="29">
        <v>3026</v>
      </c>
      <c r="C41" s="2">
        <v>3041</v>
      </c>
      <c r="D41" s="2">
        <v>2161</v>
      </c>
      <c r="E41" s="60">
        <v>1604</v>
      </c>
      <c r="F41" s="40">
        <v>3236</v>
      </c>
      <c r="G41" s="2">
        <v>2975</v>
      </c>
      <c r="H41" s="2">
        <v>2545</v>
      </c>
      <c r="I41" s="64">
        <v>1972</v>
      </c>
      <c r="J41" s="56">
        <f t="shared" si="1"/>
        <v>9832</v>
      </c>
      <c r="K41" s="57">
        <f t="shared" si="8"/>
        <v>10728</v>
      </c>
      <c r="L41" s="44">
        <f t="shared" si="2"/>
        <v>6.9398545935227984</v>
      </c>
      <c r="M41" s="44">
        <f t="shared" si="3"/>
        <v>-2.1703387043735645</v>
      </c>
      <c r="N41" s="44">
        <f t="shared" si="4"/>
        <v>17.769551133734375</v>
      </c>
      <c r="O41" s="44">
        <f t="shared" si="5"/>
        <v>22.942643391521187</v>
      </c>
      <c r="P41" s="47">
        <f t="shared" si="6"/>
        <v>9.1131000813669658</v>
      </c>
      <c r="Q41" s="68">
        <f t="shared" si="7"/>
        <v>4.4622635505692006E-3</v>
      </c>
    </row>
    <row r="42" spans="1:17" x14ac:dyDescent="0.25">
      <c r="A42" s="17" t="s">
        <v>38</v>
      </c>
      <c r="B42" s="28">
        <v>5532</v>
      </c>
      <c r="C42" s="22">
        <v>5360</v>
      </c>
      <c r="D42" s="22">
        <v>3989</v>
      </c>
      <c r="E42" s="10">
        <v>4766</v>
      </c>
      <c r="F42" s="39">
        <v>5951</v>
      </c>
      <c r="G42" s="10">
        <v>6736</v>
      </c>
      <c r="H42" s="10">
        <v>5945</v>
      </c>
      <c r="I42" s="63">
        <v>5499</v>
      </c>
      <c r="J42" s="54">
        <f t="shared" si="1"/>
        <v>19647</v>
      </c>
      <c r="K42" s="55">
        <f t="shared" si="8"/>
        <v>24131</v>
      </c>
      <c r="L42" s="43">
        <f t="shared" si="2"/>
        <v>7.5741142443962461</v>
      </c>
      <c r="M42" s="43">
        <f t="shared" si="3"/>
        <v>25.671641791044774</v>
      </c>
      <c r="N42" s="43">
        <f t="shared" si="4"/>
        <v>49.034845826021552</v>
      </c>
      <c r="O42" s="43">
        <f t="shared" si="5"/>
        <v>15.379773394880413</v>
      </c>
      <c r="P42" s="46">
        <f t="shared" si="6"/>
        <v>22.822822822822818</v>
      </c>
      <c r="Q42" s="68">
        <f t="shared" si="7"/>
        <v>1.0037181370132866E-2</v>
      </c>
    </row>
    <row r="43" spans="1:17" x14ac:dyDescent="0.25">
      <c r="A43" s="3" t="s">
        <v>39</v>
      </c>
      <c r="B43" s="29">
        <v>4578</v>
      </c>
      <c r="C43" s="2">
        <v>4486</v>
      </c>
      <c r="D43" s="2">
        <v>3343</v>
      </c>
      <c r="E43" s="60">
        <v>3872</v>
      </c>
      <c r="F43" s="40">
        <v>5008</v>
      </c>
      <c r="G43" s="2">
        <v>5776</v>
      </c>
      <c r="H43" s="2">
        <v>5147</v>
      </c>
      <c r="I43" s="64">
        <v>4604</v>
      </c>
      <c r="J43" s="56">
        <f t="shared" si="1"/>
        <v>16279</v>
      </c>
      <c r="K43" s="57">
        <f t="shared" si="8"/>
        <v>20535</v>
      </c>
      <c r="L43" s="44">
        <f t="shared" si="2"/>
        <v>9.3927479248580248</v>
      </c>
      <c r="M43" s="44">
        <f t="shared" si="3"/>
        <v>28.756130182790905</v>
      </c>
      <c r="N43" s="44">
        <f t="shared" si="4"/>
        <v>53.963505833084049</v>
      </c>
      <c r="O43" s="44">
        <f t="shared" si="5"/>
        <v>18.904958677685958</v>
      </c>
      <c r="P43" s="47">
        <f t="shared" si="6"/>
        <v>26.14411204619449</v>
      </c>
      <c r="Q43" s="68">
        <f t="shared" si="7"/>
        <v>8.5414412761874101E-3</v>
      </c>
    </row>
    <row r="44" spans="1:17" x14ac:dyDescent="0.25">
      <c r="A44" s="3" t="s">
        <v>40</v>
      </c>
      <c r="B44" s="29">
        <v>953</v>
      </c>
      <c r="C44" s="2">
        <v>868</v>
      </c>
      <c r="D44" s="2">
        <v>645</v>
      </c>
      <c r="E44" s="60">
        <v>889</v>
      </c>
      <c r="F44" s="40">
        <v>942</v>
      </c>
      <c r="G44" s="2">
        <v>953</v>
      </c>
      <c r="H44" s="2">
        <v>791</v>
      </c>
      <c r="I44" s="64">
        <v>892</v>
      </c>
      <c r="J44" s="56">
        <f t="shared" si="1"/>
        <v>3355</v>
      </c>
      <c r="K44" s="57">
        <f t="shared" si="8"/>
        <v>3578</v>
      </c>
      <c r="L44" s="44">
        <f t="shared" si="2"/>
        <v>-1.1542497376705096</v>
      </c>
      <c r="M44" s="44">
        <f t="shared" si="3"/>
        <v>9.7926267281106085</v>
      </c>
      <c r="N44" s="44">
        <f t="shared" si="4"/>
        <v>22.635658914728673</v>
      </c>
      <c r="O44" s="44">
        <f t="shared" si="5"/>
        <v>0.33745781777276829</v>
      </c>
      <c r="P44" s="47">
        <f t="shared" si="6"/>
        <v>6.646795827123686</v>
      </c>
      <c r="Q44" s="68">
        <f t="shared" si="7"/>
        <v>1.4882530745653057E-3</v>
      </c>
    </row>
    <row r="45" spans="1:17" x14ac:dyDescent="0.25">
      <c r="A45" s="3" t="s">
        <v>41</v>
      </c>
      <c r="B45" s="29">
        <v>1</v>
      </c>
      <c r="C45" s="2">
        <v>6</v>
      </c>
      <c r="D45" s="2">
        <v>1</v>
      </c>
      <c r="E45" s="60">
        <f>+E42-E43-E44</f>
        <v>5</v>
      </c>
      <c r="F45" s="40">
        <v>1</v>
      </c>
      <c r="G45" s="2">
        <v>7</v>
      </c>
      <c r="H45" s="2">
        <v>7</v>
      </c>
      <c r="I45" s="64">
        <f>+I42-I43-I44</f>
        <v>3</v>
      </c>
      <c r="J45" s="56">
        <f t="shared" si="1"/>
        <v>13</v>
      </c>
      <c r="K45" s="57">
        <f t="shared" si="8"/>
        <v>18</v>
      </c>
      <c r="L45" s="44">
        <f t="shared" si="2"/>
        <v>0</v>
      </c>
      <c r="M45" s="44">
        <f t="shared" si="3"/>
        <v>16.666666666666675</v>
      </c>
      <c r="N45" s="44">
        <f t="shared" si="4"/>
        <v>600</v>
      </c>
      <c r="O45" s="44">
        <f t="shared" si="5"/>
        <v>-40</v>
      </c>
      <c r="P45" s="47">
        <f t="shared" si="6"/>
        <v>38.46153846153846</v>
      </c>
      <c r="Q45" s="68">
        <f t="shared" si="7"/>
        <v>7.4870193801496657E-6</v>
      </c>
    </row>
    <row r="46" spans="1:17" x14ac:dyDescent="0.25">
      <c r="A46" s="11" t="s">
        <v>42</v>
      </c>
      <c r="B46" s="28">
        <v>3624</v>
      </c>
      <c r="C46" s="22">
        <v>5053</v>
      </c>
      <c r="D46" s="22">
        <v>3003</v>
      </c>
      <c r="E46" s="10">
        <v>2202</v>
      </c>
      <c r="F46" s="39">
        <v>3641</v>
      </c>
      <c r="G46" s="10">
        <v>5492</v>
      </c>
      <c r="H46" s="10">
        <v>3418</v>
      </c>
      <c r="I46" s="63">
        <v>2497</v>
      </c>
      <c r="J46" s="54">
        <f t="shared" si="1"/>
        <v>13882</v>
      </c>
      <c r="K46" s="55">
        <f t="shared" si="8"/>
        <v>15048</v>
      </c>
      <c r="L46" s="43">
        <f t="shared" si="2"/>
        <v>0.46909492273730091</v>
      </c>
      <c r="M46" s="43">
        <f t="shared" si="3"/>
        <v>8.6879081733623575</v>
      </c>
      <c r="N46" s="43">
        <f t="shared" si="4"/>
        <v>13.81951381951383</v>
      </c>
      <c r="O46" s="43">
        <f t="shared" si="5"/>
        <v>13.396911898274301</v>
      </c>
      <c r="P46" s="46">
        <f t="shared" si="6"/>
        <v>8.3993660855784533</v>
      </c>
      <c r="Q46" s="68">
        <f t="shared" si="7"/>
        <v>6.2591482018051203E-3</v>
      </c>
    </row>
    <row r="47" spans="1:17" x14ac:dyDescent="0.25">
      <c r="A47" s="12" t="s">
        <v>43</v>
      </c>
      <c r="B47" s="28">
        <v>2</v>
      </c>
      <c r="C47" s="22">
        <v>1</v>
      </c>
      <c r="D47" s="22">
        <v>0</v>
      </c>
      <c r="E47" s="10">
        <v>0</v>
      </c>
      <c r="F47" s="39">
        <v>1</v>
      </c>
      <c r="G47" s="10">
        <v>1</v>
      </c>
      <c r="H47" s="10">
        <v>0</v>
      </c>
      <c r="I47" s="63">
        <v>1</v>
      </c>
      <c r="J47" s="54">
        <f t="shared" si="1"/>
        <v>3</v>
      </c>
      <c r="K47" s="55">
        <f t="shared" si="8"/>
        <v>3</v>
      </c>
      <c r="L47" s="43">
        <f t="shared" si="2"/>
        <v>-50</v>
      </c>
      <c r="M47" s="43">
        <f t="shared" si="3"/>
        <v>0</v>
      </c>
      <c r="N47" s="43"/>
      <c r="O47" s="43"/>
      <c r="P47" s="46">
        <f t="shared" si="6"/>
        <v>0</v>
      </c>
      <c r="Q47" s="68">
        <f t="shared" si="7"/>
        <v>1.2478365633582777E-6</v>
      </c>
    </row>
    <row r="48" spans="1:17" ht="15.75" thickBot="1" x14ac:dyDescent="0.3">
      <c r="A48" s="14" t="s">
        <v>44</v>
      </c>
      <c r="B48" s="39">
        <v>16096</v>
      </c>
      <c r="C48" s="10">
        <v>20623</v>
      </c>
      <c r="D48" s="10">
        <v>27033</v>
      </c>
      <c r="E48" s="10">
        <v>14631</v>
      </c>
      <c r="F48" s="39">
        <v>16943</v>
      </c>
      <c r="G48" s="10">
        <v>19328</v>
      </c>
      <c r="H48" s="10">
        <v>27076</v>
      </c>
      <c r="I48" s="63">
        <v>16128</v>
      </c>
      <c r="J48" s="54">
        <f t="shared" si="1"/>
        <v>78383</v>
      </c>
      <c r="K48" s="55">
        <f t="shared" si="8"/>
        <v>79475</v>
      </c>
      <c r="L48" s="43">
        <f t="shared" si="2"/>
        <v>5.2621769383697892</v>
      </c>
      <c r="M48" s="43">
        <f t="shared" si="3"/>
        <v>-6.279396789991754</v>
      </c>
      <c r="N48" s="43">
        <f t="shared" si="4"/>
        <v>0.1590648466688771</v>
      </c>
      <c r="O48" s="43">
        <f t="shared" si="5"/>
        <v>10.231699815460328</v>
      </c>
      <c r="P48" s="46">
        <f t="shared" si="6"/>
        <v>1.3931592309556873</v>
      </c>
      <c r="Q48" s="68">
        <f t="shared" si="7"/>
        <v>3.3057270290966369E-2</v>
      </c>
    </row>
    <row r="49" spans="1:17" ht="16.5" thickTop="1" thickBot="1" x14ac:dyDescent="0.3">
      <c r="A49" s="18" t="s">
        <v>45</v>
      </c>
      <c r="B49" s="30">
        <v>438276</v>
      </c>
      <c r="C49" s="31">
        <v>560655</v>
      </c>
      <c r="D49" s="31">
        <v>432415</v>
      </c>
      <c r="E49" s="65">
        <f>+E48+E47+E46+E42+E30+E25+E14+E10+E9+E8+E7</f>
        <v>370776</v>
      </c>
      <c r="F49" s="41">
        <v>565276</v>
      </c>
      <c r="G49" s="42">
        <v>730786</v>
      </c>
      <c r="H49" s="42">
        <v>599445</v>
      </c>
      <c r="I49" s="65">
        <f>+I48+I47+I46+I42+I30+I25+I14+I10+I9+I8+I7</f>
        <v>508654</v>
      </c>
      <c r="J49" s="58">
        <f t="shared" si="1"/>
        <v>1802122</v>
      </c>
      <c r="K49" s="59">
        <f t="shared" si="8"/>
        <v>2404161</v>
      </c>
      <c r="L49" s="48">
        <f t="shared" si="2"/>
        <v>28.977174200731959</v>
      </c>
      <c r="M49" s="48">
        <f t="shared" si="3"/>
        <v>30.345042851664573</v>
      </c>
      <c r="N49" s="48">
        <f t="shared" si="4"/>
        <v>38.627244660800386</v>
      </c>
      <c r="O49" s="48">
        <f t="shared" si="5"/>
        <v>37.186333527520652</v>
      </c>
      <c r="P49" s="49">
        <f t="shared" si="6"/>
        <v>33.407227701565148</v>
      </c>
      <c r="Q49" s="68">
        <f t="shared" si="7"/>
        <v>1</v>
      </c>
    </row>
    <row r="50" spans="1:17" x14ac:dyDescent="0.25">
      <c r="A50" s="4" t="s">
        <v>46</v>
      </c>
      <c r="B50" s="4"/>
    </row>
    <row r="51" spans="1:17" x14ac:dyDescent="0.25">
      <c r="A51" s="4" t="s">
        <v>51</v>
      </c>
      <c r="B51" s="4"/>
    </row>
    <row r="52" spans="1:17" ht="15.75" thickBot="1" x14ac:dyDescent="0.3"/>
    <row r="53" spans="1:17" ht="16.5" thickTop="1" thickBot="1" x14ac:dyDescent="0.3">
      <c r="A53" t="s">
        <v>49</v>
      </c>
      <c r="B53" s="30">
        <v>438276</v>
      </c>
      <c r="C53" s="31">
        <v>560655</v>
      </c>
      <c r="D53" s="31">
        <v>432415</v>
      </c>
      <c r="E53" s="61">
        <f>+E49</f>
        <v>370776</v>
      </c>
      <c r="F53" s="41">
        <v>565276</v>
      </c>
      <c r="G53" s="42">
        <v>730786</v>
      </c>
      <c r="H53" s="42">
        <v>600016</v>
      </c>
      <c r="I53" s="65">
        <v>508654</v>
      </c>
      <c r="J53" s="58">
        <f t="shared" ref="J53" si="9">+SUM(B53:E53)</f>
        <v>1802122</v>
      </c>
      <c r="K53" s="59">
        <f t="shared" ref="K53" si="10">+SUM(F53:I53)</f>
        <v>2404732</v>
      </c>
      <c r="L53" s="48">
        <f t="shared" ref="L53" si="11">+(F53/B53-1)*100</f>
        <v>28.977174200731959</v>
      </c>
      <c r="M53" s="48">
        <f t="shared" ref="M53" si="12">+(G53/C53-1)*100</f>
        <v>30.345042851664573</v>
      </c>
      <c r="N53" s="48">
        <f t="shared" ref="N53" si="13">+(H53/D53-1)*100</f>
        <v>38.759293734028645</v>
      </c>
      <c r="O53" s="48">
        <f t="shared" ref="O53" si="14">+(I53/E53-1)*100</f>
        <v>37.186333527520652</v>
      </c>
      <c r="P53" s="49">
        <f t="shared" ref="P53" si="15">+((K53/J53)-1)*100</f>
        <v>33.438912570847037</v>
      </c>
    </row>
    <row r="55" spans="1:17" x14ac:dyDescent="0.25">
      <c r="I55" s="67">
        <f>+I49+I56</f>
        <v>574286.77419354836</v>
      </c>
    </row>
    <row r="56" spans="1:17" x14ac:dyDescent="0.25">
      <c r="I56">
        <f>+I58*4</f>
        <v>65632.774193548394</v>
      </c>
    </row>
    <row r="58" spans="1:17" x14ac:dyDescent="0.25">
      <c r="I58">
        <f>+I49/31</f>
        <v>16408.193548387098</v>
      </c>
    </row>
  </sheetData>
  <mergeCells count="5">
    <mergeCell ref="J4:P4"/>
    <mergeCell ref="J5:K5"/>
    <mergeCell ref="M5:P5"/>
    <mergeCell ref="A1:P1"/>
    <mergeCell ref="A2:P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11"/>
  <sheetViews>
    <sheetView topLeftCell="A97" workbookViewId="0">
      <selection activeCell="H91" sqref="H91"/>
    </sheetView>
  </sheetViews>
  <sheetFormatPr baseColWidth="10" defaultRowHeight="15" x14ac:dyDescent="0.25"/>
  <cols>
    <col min="1" max="1" width="3.85546875" customWidth="1"/>
    <col min="2" max="2" width="36" customWidth="1"/>
    <col min="3" max="4" width="10" customWidth="1"/>
    <col min="10" max="11" width="17" customWidth="1"/>
  </cols>
  <sheetData>
    <row r="1" spans="2:5" ht="15.75" x14ac:dyDescent="0.25">
      <c r="B1" s="113" t="s">
        <v>47</v>
      </c>
      <c r="C1" s="113"/>
      <c r="D1" s="113"/>
    </row>
    <row r="2" spans="2:5" x14ac:dyDescent="0.25">
      <c r="B2" s="115" t="s">
        <v>52</v>
      </c>
      <c r="C2" s="115"/>
      <c r="D2" s="115"/>
    </row>
    <row r="4" spans="2:5" x14ac:dyDescent="0.25">
      <c r="B4" s="69" t="s">
        <v>53</v>
      </c>
      <c r="C4" s="70"/>
      <c r="D4" s="71"/>
    </row>
    <row r="5" spans="2:5" x14ac:dyDescent="0.25">
      <c r="B5" s="72"/>
      <c r="C5" s="73">
        <v>2015</v>
      </c>
      <c r="D5" s="74">
        <v>2016</v>
      </c>
    </row>
    <row r="6" spans="2:5" x14ac:dyDescent="0.25">
      <c r="B6" s="75" t="s">
        <v>54</v>
      </c>
      <c r="C6" s="76">
        <v>386893</v>
      </c>
      <c r="D6" s="77">
        <v>455863</v>
      </c>
    </row>
    <row r="7" spans="2:5" x14ac:dyDescent="0.25">
      <c r="B7" s="78" t="s">
        <v>55</v>
      </c>
      <c r="C7" s="79">
        <v>366</v>
      </c>
      <c r="D7" s="80">
        <v>0</v>
      </c>
    </row>
    <row r="8" spans="2:5" x14ac:dyDescent="0.25">
      <c r="B8" s="78" t="s">
        <v>56</v>
      </c>
      <c r="C8" s="79">
        <v>34</v>
      </c>
      <c r="D8" s="80">
        <v>24</v>
      </c>
    </row>
    <row r="9" spans="2:5" hidden="1" x14ac:dyDescent="0.25">
      <c r="B9" s="78" t="s">
        <v>57</v>
      </c>
      <c r="C9" s="79">
        <v>1</v>
      </c>
      <c r="D9" s="80">
        <v>4</v>
      </c>
    </row>
    <row r="10" spans="2:5" hidden="1" x14ac:dyDescent="0.25">
      <c r="B10" s="78" t="s">
        <v>58</v>
      </c>
      <c r="C10" s="79">
        <v>40</v>
      </c>
      <c r="D10" s="80">
        <v>26</v>
      </c>
      <c r="E10" s="81" t="s">
        <v>7</v>
      </c>
    </row>
    <row r="11" spans="2:5" x14ac:dyDescent="0.25">
      <c r="B11" s="78" t="s">
        <v>59</v>
      </c>
      <c r="C11" s="79">
        <v>371334</v>
      </c>
      <c r="D11" s="80">
        <v>440542</v>
      </c>
      <c r="E11" s="81" t="s">
        <v>8</v>
      </c>
    </row>
    <row r="12" spans="2:5" x14ac:dyDescent="0.25">
      <c r="B12" s="78" t="s">
        <v>60</v>
      </c>
      <c r="C12" s="79">
        <v>0</v>
      </c>
      <c r="D12" s="80">
        <v>22</v>
      </c>
      <c r="E12" s="81" t="s">
        <v>9</v>
      </c>
    </row>
    <row r="13" spans="2:5" x14ac:dyDescent="0.25">
      <c r="B13" s="78" t="s">
        <v>61</v>
      </c>
      <c r="C13" s="79">
        <v>104</v>
      </c>
      <c r="D13" s="80">
        <v>1093</v>
      </c>
      <c r="E13" s="81" t="s">
        <v>11</v>
      </c>
    </row>
    <row r="14" spans="2:5" x14ac:dyDescent="0.25">
      <c r="B14" s="78" t="s">
        <v>62</v>
      </c>
      <c r="C14" s="79">
        <v>6966</v>
      </c>
      <c r="D14" s="80">
        <v>9119</v>
      </c>
      <c r="E14" s="81" t="s">
        <v>13</v>
      </c>
    </row>
    <row r="15" spans="2:5" hidden="1" x14ac:dyDescent="0.25">
      <c r="B15" s="78" t="s">
        <v>63</v>
      </c>
      <c r="C15" s="79">
        <v>39</v>
      </c>
      <c r="D15" s="80">
        <v>42</v>
      </c>
      <c r="E15" s="81" t="s">
        <v>14</v>
      </c>
    </row>
    <row r="16" spans="2:5" x14ac:dyDescent="0.25">
      <c r="B16" s="78" t="s">
        <v>64</v>
      </c>
      <c r="C16" s="79">
        <v>1615</v>
      </c>
      <c r="D16" s="80">
        <v>2391</v>
      </c>
      <c r="E16" s="81" t="s">
        <v>17</v>
      </c>
    </row>
    <row r="17" spans="2:5" x14ac:dyDescent="0.25">
      <c r="B17" s="78" t="s">
        <v>65</v>
      </c>
      <c r="C17" s="79">
        <v>2</v>
      </c>
      <c r="D17" s="80">
        <v>8</v>
      </c>
      <c r="E17" s="81" t="s">
        <v>27</v>
      </c>
    </row>
    <row r="18" spans="2:5" x14ac:dyDescent="0.25">
      <c r="B18" s="78" t="s">
        <v>66</v>
      </c>
      <c r="C18" s="79">
        <v>55</v>
      </c>
      <c r="D18" s="80">
        <v>9</v>
      </c>
      <c r="E18" s="81" t="s">
        <v>29</v>
      </c>
    </row>
    <row r="19" spans="2:5" x14ac:dyDescent="0.25">
      <c r="B19" s="78" t="s">
        <v>67</v>
      </c>
      <c r="C19" s="79">
        <v>1893</v>
      </c>
      <c r="D19" s="80">
        <v>2550</v>
      </c>
      <c r="E19" s="81" t="s">
        <v>30</v>
      </c>
    </row>
    <row r="20" spans="2:5" x14ac:dyDescent="0.25">
      <c r="B20" s="78" t="s">
        <v>68</v>
      </c>
      <c r="C20" s="79">
        <v>4444</v>
      </c>
      <c r="D20" s="80">
        <v>33</v>
      </c>
      <c r="E20" s="81" t="s">
        <v>32</v>
      </c>
    </row>
    <row r="21" spans="2:5" x14ac:dyDescent="0.25">
      <c r="B21" s="75" t="s">
        <v>69</v>
      </c>
      <c r="C21" s="79">
        <v>741077</v>
      </c>
      <c r="D21" s="80">
        <v>1118555</v>
      </c>
      <c r="E21" s="81" t="s">
        <v>39</v>
      </c>
    </row>
    <row r="22" spans="2:5" x14ac:dyDescent="0.25">
      <c r="B22" s="78" t="s">
        <v>70</v>
      </c>
      <c r="C22" s="79">
        <v>109564</v>
      </c>
      <c r="D22" s="80">
        <v>155594</v>
      </c>
      <c r="E22" s="81"/>
    </row>
    <row r="23" spans="2:5" x14ac:dyDescent="0.25">
      <c r="B23" s="78" t="s">
        <v>71</v>
      </c>
      <c r="C23" s="79">
        <v>815</v>
      </c>
      <c r="D23" s="80"/>
    </row>
    <row r="24" spans="2:5" x14ac:dyDescent="0.25">
      <c r="B24" s="78" t="s">
        <v>72</v>
      </c>
      <c r="C24" s="79">
        <v>3537</v>
      </c>
      <c r="D24" s="80">
        <v>7303</v>
      </c>
    </row>
    <row r="25" spans="2:5" x14ac:dyDescent="0.25">
      <c r="B25" s="78" t="s">
        <v>73</v>
      </c>
      <c r="C25" s="79">
        <v>37599</v>
      </c>
      <c r="D25" s="80">
        <v>42846</v>
      </c>
    </row>
    <row r="26" spans="2:5" x14ac:dyDescent="0.25">
      <c r="B26" s="78" t="s">
        <v>74</v>
      </c>
      <c r="C26" s="79">
        <v>16749</v>
      </c>
      <c r="D26" s="80">
        <v>20769</v>
      </c>
    </row>
    <row r="27" spans="2:5" x14ac:dyDescent="0.25">
      <c r="B27" s="78" t="s">
        <v>75</v>
      </c>
      <c r="C27" s="79">
        <v>9192</v>
      </c>
      <c r="D27" s="80">
        <v>12130</v>
      </c>
    </row>
    <row r="28" spans="2:5" x14ac:dyDescent="0.25">
      <c r="B28" s="78" t="s">
        <v>76</v>
      </c>
      <c r="C28" s="79">
        <v>4372</v>
      </c>
      <c r="D28" s="80">
        <v>7620</v>
      </c>
    </row>
    <row r="29" spans="2:5" x14ac:dyDescent="0.25">
      <c r="B29" s="78" t="s">
        <v>77</v>
      </c>
      <c r="C29" s="79">
        <v>3811</v>
      </c>
      <c r="D29" s="80">
        <v>8233</v>
      </c>
    </row>
    <row r="30" spans="2:5" x14ac:dyDescent="0.25">
      <c r="B30" s="78" t="s">
        <v>78</v>
      </c>
      <c r="C30" s="79">
        <v>14285</v>
      </c>
      <c r="D30" s="80">
        <v>24110</v>
      </c>
    </row>
    <row r="31" spans="2:5" x14ac:dyDescent="0.25">
      <c r="B31" s="78" t="s">
        <v>79</v>
      </c>
      <c r="C31" s="79">
        <v>43410</v>
      </c>
      <c r="D31" s="80">
        <v>46358</v>
      </c>
    </row>
    <row r="32" spans="2:5" x14ac:dyDescent="0.25">
      <c r="B32" s="78" t="s">
        <v>80</v>
      </c>
      <c r="C32" s="79">
        <v>31792</v>
      </c>
      <c r="D32" s="80">
        <v>54924</v>
      </c>
    </row>
    <row r="33" spans="2:4" x14ac:dyDescent="0.25">
      <c r="B33" s="78" t="s">
        <v>81</v>
      </c>
      <c r="C33" s="79">
        <v>17854</v>
      </c>
      <c r="D33" s="80">
        <v>35898</v>
      </c>
    </row>
    <row r="34" spans="2:4" x14ac:dyDescent="0.25">
      <c r="B34" s="78" t="s">
        <v>82</v>
      </c>
      <c r="C34" s="79">
        <v>9687</v>
      </c>
      <c r="D34" s="80">
        <v>13880</v>
      </c>
    </row>
    <row r="35" spans="2:4" x14ac:dyDescent="0.25">
      <c r="B35" s="78" t="s">
        <v>83</v>
      </c>
      <c r="C35" s="79">
        <v>9126</v>
      </c>
      <c r="D35" s="80">
        <v>36725</v>
      </c>
    </row>
    <row r="36" spans="2:4" x14ac:dyDescent="0.25">
      <c r="B36" s="78" t="s">
        <v>84</v>
      </c>
      <c r="C36" s="79">
        <v>5673</v>
      </c>
      <c r="D36" s="80">
        <v>3587</v>
      </c>
    </row>
    <row r="37" spans="2:4" x14ac:dyDescent="0.25">
      <c r="B37" s="78" t="s">
        <v>85</v>
      </c>
      <c r="C37" s="79">
        <v>1205</v>
      </c>
      <c r="D37" s="80">
        <v>2608</v>
      </c>
    </row>
    <row r="38" spans="2:4" x14ac:dyDescent="0.25">
      <c r="B38" s="78" t="s">
        <v>86</v>
      </c>
      <c r="C38" s="79">
        <v>33104</v>
      </c>
      <c r="D38" s="80">
        <v>66913</v>
      </c>
    </row>
    <row r="39" spans="2:4" x14ac:dyDescent="0.25">
      <c r="B39" s="78" t="s">
        <v>87</v>
      </c>
      <c r="C39" s="79">
        <v>853</v>
      </c>
      <c r="D39" s="80">
        <v>718</v>
      </c>
    </row>
    <row r="40" spans="2:4" x14ac:dyDescent="0.25">
      <c r="B40" s="78" t="s">
        <v>88</v>
      </c>
      <c r="C40" s="79">
        <v>40969</v>
      </c>
      <c r="D40" s="80">
        <v>63566</v>
      </c>
    </row>
    <row r="41" spans="2:4" x14ac:dyDescent="0.25">
      <c r="B41" s="78" t="s">
        <v>89</v>
      </c>
      <c r="C41" s="79">
        <v>1121</v>
      </c>
      <c r="D41" s="80">
        <v>1261</v>
      </c>
    </row>
    <row r="42" spans="2:4" x14ac:dyDescent="0.25">
      <c r="B42" s="78" t="s">
        <v>90</v>
      </c>
      <c r="C42" s="79">
        <v>21434</v>
      </c>
      <c r="D42" s="80">
        <v>23616</v>
      </c>
    </row>
    <row r="43" spans="2:4" x14ac:dyDescent="0.25">
      <c r="B43" s="78" t="s">
        <v>91</v>
      </c>
      <c r="C43" s="79">
        <v>2949</v>
      </c>
      <c r="D43" s="80">
        <v>4211</v>
      </c>
    </row>
    <row r="44" spans="2:4" x14ac:dyDescent="0.25">
      <c r="B44" s="78" t="s">
        <v>92</v>
      </c>
      <c r="C44" s="79">
        <v>27373</v>
      </c>
      <c r="D44" s="80">
        <v>35384</v>
      </c>
    </row>
    <row r="45" spans="2:4" x14ac:dyDescent="0.25">
      <c r="B45" s="78" t="s">
        <v>93</v>
      </c>
      <c r="C45" s="79">
        <v>2771</v>
      </c>
      <c r="D45" s="80">
        <v>3509</v>
      </c>
    </row>
    <row r="46" spans="2:4" x14ac:dyDescent="0.25">
      <c r="B46" s="78" t="s">
        <v>94</v>
      </c>
      <c r="C46" s="79">
        <v>18154</v>
      </c>
      <c r="D46" s="80">
        <v>18640</v>
      </c>
    </row>
    <row r="47" spans="2:4" x14ac:dyDescent="0.25">
      <c r="B47" s="78" t="s">
        <v>95</v>
      </c>
      <c r="C47" s="79">
        <v>584</v>
      </c>
      <c r="D47" s="80">
        <v>731</v>
      </c>
    </row>
    <row r="48" spans="2:4" x14ac:dyDescent="0.25">
      <c r="B48" s="78" t="s">
        <v>96</v>
      </c>
      <c r="C48" s="79">
        <v>268095</v>
      </c>
      <c r="D48" s="80">
        <v>420774</v>
      </c>
    </row>
    <row r="49" spans="2:4" x14ac:dyDescent="0.25">
      <c r="B49" s="78" t="s">
        <v>97</v>
      </c>
      <c r="C49" s="79">
        <v>509</v>
      </c>
      <c r="D49" s="80">
        <v>1113</v>
      </c>
    </row>
    <row r="50" spans="2:4" x14ac:dyDescent="0.25">
      <c r="B50" s="78" t="s">
        <v>98</v>
      </c>
      <c r="C50" s="79">
        <v>2</v>
      </c>
      <c r="D50" s="80">
        <v>1</v>
      </c>
    </row>
    <row r="51" spans="2:4" x14ac:dyDescent="0.25">
      <c r="B51" s="78" t="s">
        <v>99</v>
      </c>
      <c r="C51" s="79">
        <v>0</v>
      </c>
      <c r="D51" s="80">
        <v>0</v>
      </c>
    </row>
    <row r="52" spans="2:4" x14ac:dyDescent="0.25">
      <c r="B52" s="78" t="s">
        <v>100</v>
      </c>
      <c r="C52" s="79">
        <v>204</v>
      </c>
      <c r="D52" s="80">
        <v>505</v>
      </c>
    </row>
    <row r="53" spans="2:4" x14ac:dyDescent="0.25">
      <c r="B53" s="78" t="s">
        <v>101</v>
      </c>
      <c r="C53" s="79">
        <v>123</v>
      </c>
      <c r="D53" s="80">
        <v>300</v>
      </c>
    </row>
    <row r="54" spans="2:4" x14ac:dyDescent="0.25">
      <c r="B54" s="78" t="s">
        <v>102</v>
      </c>
      <c r="C54" s="79">
        <v>7</v>
      </c>
      <c r="D54" s="80">
        <v>76</v>
      </c>
    </row>
    <row r="55" spans="2:4" x14ac:dyDescent="0.25">
      <c r="B55" s="78" t="s">
        <v>103</v>
      </c>
      <c r="C55" s="79">
        <v>182</v>
      </c>
      <c r="D55" s="80">
        <v>414</v>
      </c>
    </row>
    <row r="56" spans="2:4" x14ac:dyDescent="0.25">
      <c r="B56" s="78" t="s">
        <v>104</v>
      </c>
      <c r="C56" s="79">
        <v>977</v>
      </c>
      <c r="D56" s="80">
        <v>1109</v>
      </c>
    </row>
    <row r="57" spans="2:4" x14ac:dyDescent="0.25">
      <c r="B57" s="78" t="s">
        <v>105</v>
      </c>
      <c r="C57" s="79">
        <v>282</v>
      </c>
      <c r="D57" s="80">
        <v>295</v>
      </c>
    </row>
    <row r="58" spans="2:4" x14ac:dyDescent="0.25">
      <c r="B58" s="78" t="s">
        <v>106</v>
      </c>
      <c r="C58" s="79">
        <v>291</v>
      </c>
      <c r="D58" s="80">
        <v>302</v>
      </c>
    </row>
    <row r="59" spans="2:4" x14ac:dyDescent="0.25">
      <c r="B59" s="78" t="s">
        <v>107</v>
      </c>
      <c r="C59" s="79">
        <v>127</v>
      </c>
      <c r="D59" s="80">
        <v>172</v>
      </c>
    </row>
    <row r="60" spans="2:4" x14ac:dyDescent="0.25">
      <c r="B60" s="78" t="s">
        <v>108</v>
      </c>
      <c r="C60" s="79">
        <v>0</v>
      </c>
      <c r="D60" s="80">
        <v>1</v>
      </c>
    </row>
    <row r="61" spans="2:4" x14ac:dyDescent="0.25">
      <c r="B61" s="78" t="s">
        <v>109</v>
      </c>
      <c r="C61" s="79">
        <v>0</v>
      </c>
      <c r="D61" s="80">
        <v>0</v>
      </c>
    </row>
    <row r="62" spans="2:4" x14ac:dyDescent="0.25">
      <c r="B62" s="78" t="s">
        <v>110</v>
      </c>
      <c r="C62" s="79">
        <v>461</v>
      </c>
      <c r="D62" s="80">
        <v>561</v>
      </c>
    </row>
    <row r="63" spans="2:4" x14ac:dyDescent="0.25">
      <c r="B63" s="78" t="s">
        <v>111</v>
      </c>
      <c r="C63" s="79">
        <v>1475</v>
      </c>
      <c r="D63" s="80">
        <v>1521</v>
      </c>
    </row>
    <row r="64" spans="2:4" x14ac:dyDescent="0.25">
      <c r="B64" s="78" t="s">
        <v>112</v>
      </c>
      <c r="C64" s="79">
        <v>0</v>
      </c>
      <c r="D64" s="80">
        <v>0</v>
      </c>
    </row>
    <row r="65" spans="2:8" x14ac:dyDescent="0.25">
      <c r="B65" s="78" t="s">
        <v>113</v>
      </c>
      <c r="C65" s="79">
        <v>359</v>
      </c>
      <c r="D65" s="80">
        <v>277</v>
      </c>
    </row>
    <row r="66" spans="2:8" x14ac:dyDescent="0.25">
      <c r="B66" s="75" t="s">
        <v>114</v>
      </c>
      <c r="C66" s="79">
        <v>193475</v>
      </c>
      <c r="D66" s="80">
        <v>213264</v>
      </c>
    </row>
    <row r="67" spans="2:8" x14ac:dyDescent="0.25">
      <c r="B67" s="78" t="s">
        <v>115</v>
      </c>
      <c r="C67" s="79">
        <v>37401</v>
      </c>
      <c r="D67" s="80">
        <v>39586</v>
      </c>
    </row>
    <row r="68" spans="2:8" x14ac:dyDescent="0.25">
      <c r="B68" s="78" t="s">
        <v>116</v>
      </c>
      <c r="C68" s="79">
        <v>59266</v>
      </c>
      <c r="D68" s="80">
        <v>63212</v>
      </c>
    </row>
    <row r="69" spans="2:8" x14ac:dyDescent="0.25">
      <c r="B69" s="78" t="s">
        <v>117</v>
      </c>
      <c r="C69" s="79">
        <v>91906</v>
      </c>
      <c r="D69" s="80">
        <v>105674</v>
      </c>
    </row>
    <row r="70" spans="2:8" x14ac:dyDescent="0.25">
      <c r="B70" s="78" t="s">
        <v>118</v>
      </c>
      <c r="C70" s="79">
        <v>4288</v>
      </c>
      <c r="D70" s="80">
        <v>4212</v>
      </c>
    </row>
    <row r="71" spans="2:8" x14ac:dyDescent="0.25">
      <c r="B71" s="78" t="s">
        <v>119</v>
      </c>
      <c r="C71" s="79">
        <v>514</v>
      </c>
      <c r="D71" s="80">
        <v>512</v>
      </c>
    </row>
    <row r="72" spans="2:8" x14ac:dyDescent="0.25">
      <c r="B72" s="78" t="s">
        <v>120</v>
      </c>
      <c r="C72" s="79">
        <v>100</v>
      </c>
      <c r="D72" s="80">
        <v>68</v>
      </c>
    </row>
    <row r="73" spans="2:8" x14ac:dyDescent="0.25">
      <c r="B73" s="82" t="s">
        <v>45</v>
      </c>
      <c r="C73" s="83">
        <v>1321445</v>
      </c>
      <c r="D73" s="84">
        <v>1787682</v>
      </c>
    </row>
    <row r="79" spans="2:8" x14ac:dyDescent="0.25">
      <c r="H79">
        <v>485000</v>
      </c>
    </row>
    <row r="82" spans="2:13" x14ac:dyDescent="0.25">
      <c r="B82" s="5" t="s">
        <v>53</v>
      </c>
      <c r="C82" s="85"/>
      <c r="D82" s="86"/>
      <c r="E82" s="86"/>
      <c r="G82" s="87">
        <v>2015</v>
      </c>
      <c r="H82" s="88">
        <v>2016</v>
      </c>
      <c r="J82" s="87">
        <v>2015</v>
      </c>
      <c r="K82" s="88">
        <v>2016</v>
      </c>
    </row>
    <row r="83" spans="2:13" x14ac:dyDescent="0.25">
      <c r="B83" s="7"/>
      <c r="C83" s="87">
        <v>2015</v>
      </c>
      <c r="D83" s="88">
        <v>2016</v>
      </c>
      <c r="E83" s="88" t="s">
        <v>1</v>
      </c>
      <c r="G83" t="s">
        <v>121</v>
      </c>
      <c r="H83" t="s">
        <v>121</v>
      </c>
      <c r="J83" s="87" t="s">
        <v>122</v>
      </c>
      <c r="K83" s="88" t="s">
        <v>122</v>
      </c>
      <c r="L83" s="88" t="s">
        <v>1</v>
      </c>
    </row>
    <row r="84" spans="2:13" x14ac:dyDescent="0.25">
      <c r="B84" s="12" t="s">
        <v>54</v>
      </c>
      <c r="C84" s="89">
        <v>386893</v>
      </c>
      <c r="D84" s="63">
        <v>455863</v>
      </c>
      <c r="E84" s="90">
        <v>17.826634237373117</v>
      </c>
      <c r="G84" s="63">
        <v>145506</v>
      </c>
      <c r="H84" s="63">
        <v>172204</v>
      </c>
      <c r="J84" s="63">
        <f>+C84+G84</f>
        <v>532399</v>
      </c>
      <c r="K84" s="63">
        <f>+D84+H84</f>
        <v>628067</v>
      </c>
      <c r="L84" s="102">
        <f>+K84/J84-1</f>
        <v>0.17969229844533885</v>
      </c>
      <c r="M84" s="101">
        <f>+K84/$K$111</f>
        <v>0.28165247791864878</v>
      </c>
    </row>
    <row r="85" spans="2:13" x14ac:dyDescent="0.25">
      <c r="B85" s="91" t="s">
        <v>59</v>
      </c>
      <c r="C85" s="92">
        <v>371334</v>
      </c>
      <c r="D85" s="93">
        <v>440542</v>
      </c>
      <c r="E85" s="94">
        <v>18.637668514060124</v>
      </c>
      <c r="F85" s="68">
        <v>0.24643197168176442</v>
      </c>
      <c r="G85" s="93">
        <v>139272</v>
      </c>
      <c r="H85" s="93">
        <v>167172</v>
      </c>
      <c r="J85" s="93">
        <f t="shared" ref="J85:J111" si="0">+C85+G85</f>
        <v>510606</v>
      </c>
      <c r="K85" s="93">
        <f t="shared" ref="K85:K111" si="1">+D85+H85</f>
        <v>607714</v>
      </c>
      <c r="L85" s="103">
        <f t="shared" ref="L85:L111" si="2">+K85/J85-1</f>
        <v>0.190181862336126</v>
      </c>
      <c r="M85" s="101">
        <f t="shared" ref="M85:M111" si="3">+K85/$K$111</f>
        <v>0.27252531014343012</v>
      </c>
    </row>
    <row r="86" spans="2:13" x14ac:dyDescent="0.25">
      <c r="B86" s="91" t="s">
        <v>123</v>
      </c>
      <c r="C86" s="92">
        <v>15559</v>
      </c>
      <c r="D86" s="93">
        <v>15321</v>
      </c>
      <c r="E86" s="94">
        <v>-1.529661289285944</v>
      </c>
      <c r="F86" s="68">
        <v>8.5703161971760079E-3</v>
      </c>
      <c r="G86" s="93">
        <v>6234</v>
      </c>
      <c r="H86" s="93">
        <v>5032</v>
      </c>
      <c r="J86" s="93">
        <f t="shared" si="0"/>
        <v>21793</v>
      </c>
      <c r="K86" s="93">
        <f t="shared" si="1"/>
        <v>20353</v>
      </c>
      <c r="L86" s="103">
        <f t="shared" si="2"/>
        <v>-6.6076263020235837E-2</v>
      </c>
      <c r="M86" s="101">
        <f t="shared" si="3"/>
        <v>9.1271677752186604E-3</v>
      </c>
    </row>
    <row r="87" spans="2:13" x14ac:dyDescent="0.25">
      <c r="B87" s="12" t="s">
        <v>69</v>
      </c>
      <c r="C87" s="89">
        <v>741077</v>
      </c>
      <c r="D87" s="63">
        <v>1118555</v>
      </c>
      <c r="E87" s="90">
        <v>50.936407417852656</v>
      </c>
      <c r="F87" s="68">
        <v>0.62570132719353888</v>
      </c>
      <c r="G87" s="63">
        <v>155867</v>
      </c>
      <c r="H87" s="63">
        <v>192577</v>
      </c>
      <c r="J87" s="63">
        <f t="shared" si="0"/>
        <v>896944</v>
      </c>
      <c r="K87" s="63">
        <f t="shared" si="1"/>
        <v>1311132</v>
      </c>
      <c r="L87" s="102">
        <f t="shared" si="2"/>
        <v>0.4617768779321787</v>
      </c>
      <c r="M87" s="101">
        <f t="shared" si="3"/>
        <v>0.58796844393740444</v>
      </c>
    </row>
    <row r="88" spans="2:13" x14ac:dyDescent="0.25">
      <c r="B88" s="91" t="s">
        <v>70</v>
      </c>
      <c r="C88" s="92">
        <v>109564</v>
      </c>
      <c r="D88" s="93">
        <v>155594</v>
      </c>
      <c r="E88" s="94">
        <v>42.011974736227216</v>
      </c>
      <c r="F88" s="68">
        <v>8.7036732483741511E-2</v>
      </c>
      <c r="G88" s="93">
        <v>22705</v>
      </c>
      <c r="H88" s="93">
        <v>28235</v>
      </c>
      <c r="J88" s="93">
        <f t="shared" si="0"/>
        <v>132269</v>
      </c>
      <c r="K88" s="93">
        <f t="shared" si="1"/>
        <v>183829</v>
      </c>
      <c r="L88" s="103">
        <f t="shared" si="2"/>
        <v>0.38981167166909847</v>
      </c>
      <c r="M88" s="101">
        <f t="shared" si="3"/>
        <v>8.2436895049902773E-2</v>
      </c>
    </row>
    <row r="89" spans="2:13" x14ac:dyDescent="0.25">
      <c r="B89" s="95" t="s">
        <v>73</v>
      </c>
      <c r="C89" s="96">
        <v>37599</v>
      </c>
      <c r="D89" s="64">
        <v>42846</v>
      </c>
      <c r="E89" s="97">
        <v>13.955158381871868</v>
      </c>
      <c r="F89" s="68">
        <v>2.3967349897800614E-2</v>
      </c>
      <c r="G89" s="64">
        <v>12662</v>
      </c>
      <c r="H89" s="64">
        <v>15397</v>
      </c>
      <c r="J89" s="64">
        <f t="shared" si="0"/>
        <v>50261</v>
      </c>
      <c r="K89" s="64">
        <f t="shared" si="1"/>
        <v>58243</v>
      </c>
      <c r="L89" s="104">
        <f t="shared" si="2"/>
        <v>0.1588110065458308</v>
      </c>
      <c r="M89" s="101">
        <f t="shared" si="3"/>
        <v>2.6118686814330098E-2</v>
      </c>
    </row>
    <row r="90" spans="2:13" x14ac:dyDescent="0.25">
      <c r="B90" s="91" t="s">
        <v>74</v>
      </c>
      <c r="C90" s="92">
        <v>16749</v>
      </c>
      <c r="D90" s="93">
        <v>20769</v>
      </c>
      <c r="E90" s="94">
        <v>24.001432921368448</v>
      </c>
      <c r="F90" s="68">
        <v>1.1617838071871844E-2</v>
      </c>
      <c r="G90" s="93">
        <v>3230</v>
      </c>
      <c r="H90" s="93">
        <v>3830</v>
      </c>
      <c r="J90" s="93">
        <f t="shared" si="0"/>
        <v>19979</v>
      </c>
      <c r="K90" s="93">
        <f t="shared" si="1"/>
        <v>24599</v>
      </c>
      <c r="L90" s="103">
        <f t="shared" si="2"/>
        <v>0.23124280494519245</v>
      </c>
      <c r="M90" s="101">
        <f t="shared" si="3"/>
        <v>1.1031258296202223E-2</v>
      </c>
    </row>
    <row r="91" spans="2:13" x14ac:dyDescent="0.25">
      <c r="B91" s="95" t="s">
        <v>75</v>
      </c>
      <c r="C91" s="96">
        <v>9192</v>
      </c>
      <c r="D91" s="64">
        <v>12130</v>
      </c>
      <c r="E91" s="97">
        <v>31.962576153176681</v>
      </c>
      <c r="F91" s="68">
        <v>6.7853231167511897E-3</v>
      </c>
      <c r="G91" s="64">
        <v>46</v>
      </c>
      <c r="H91" s="64">
        <v>82</v>
      </c>
      <c r="J91" s="64">
        <f t="shared" si="0"/>
        <v>9238</v>
      </c>
      <c r="K91" s="64">
        <f t="shared" si="1"/>
        <v>12212</v>
      </c>
      <c r="L91" s="104">
        <f t="shared" si="2"/>
        <v>0.32193115392942184</v>
      </c>
      <c r="M91" s="101">
        <f t="shared" si="3"/>
        <v>5.4763903538038762E-3</v>
      </c>
    </row>
    <row r="92" spans="2:13" x14ac:dyDescent="0.25">
      <c r="B92" s="91" t="s">
        <v>76</v>
      </c>
      <c r="C92" s="92">
        <v>4372</v>
      </c>
      <c r="D92" s="93">
        <v>7620</v>
      </c>
      <c r="E92" s="94">
        <v>74.290942360475754</v>
      </c>
      <c r="F92" s="68">
        <v>4.2625030626252322E-3</v>
      </c>
      <c r="G92" s="93">
        <v>430</v>
      </c>
      <c r="H92" s="93">
        <v>695</v>
      </c>
      <c r="J92" s="93">
        <f t="shared" si="0"/>
        <v>4802</v>
      </c>
      <c r="K92" s="93">
        <f t="shared" si="1"/>
        <v>8315</v>
      </c>
      <c r="L92" s="103">
        <f t="shared" si="2"/>
        <v>0.73157017909204503</v>
      </c>
      <c r="M92" s="101">
        <f t="shared" si="3"/>
        <v>3.728806566645859E-3</v>
      </c>
    </row>
    <row r="93" spans="2:13" x14ac:dyDescent="0.25">
      <c r="B93" s="95" t="s">
        <v>78</v>
      </c>
      <c r="C93" s="96">
        <v>14285</v>
      </c>
      <c r="D93" s="64">
        <v>24110</v>
      </c>
      <c r="E93" s="97">
        <v>68.778438921946105</v>
      </c>
      <c r="F93" s="68">
        <v>1.3486738692899521E-2</v>
      </c>
      <c r="G93" s="64">
        <v>2108</v>
      </c>
      <c r="H93" s="64">
        <v>2583</v>
      </c>
      <c r="J93" s="64">
        <f t="shared" si="0"/>
        <v>16393</v>
      </c>
      <c r="K93" s="64">
        <f t="shared" si="1"/>
        <v>26693</v>
      </c>
      <c r="L93" s="104">
        <f t="shared" si="2"/>
        <v>0.62831696455804309</v>
      </c>
      <c r="M93" s="101">
        <f t="shared" si="3"/>
        <v>1.1970298699155491E-2</v>
      </c>
    </row>
    <row r="94" spans="2:13" x14ac:dyDescent="0.25">
      <c r="B94" s="91" t="s">
        <v>79</v>
      </c>
      <c r="C94" s="92">
        <v>43410</v>
      </c>
      <c r="D94" s="93">
        <v>46358</v>
      </c>
      <c r="E94" s="94">
        <v>6.7910619672886474</v>
      </c>
      <c r="F94" s="68">
        <v>2.5931905115115551E-2</v>
      </c>
      <c r="G94" s="93">
        <v>15882</v>
      </c>
      <c r="H94" s="93">
        <v>18260</v>
      </c>
      <c r="J94" s="93">
        <f t="shared" si="0"/>
        <v>59292</v>
      </c>
      <c r="K94" s="93">
        <f t="shared" si="1"/>
        <v>64618</v>
      </c>
      <c r="L94" s="103">
        <f t="shared" si="2"/>
        <v>8.9826620792012424E-2</v>
      </c>
      <c r="M94" s="101">
        <f t="shared" si="3"/>
        <v>2.8977513255985823E-2</v>
      </c>
    </row>
    <row r="95" spans="2:13" x14ac:dyDescent="0.25">
      <c r="B95" s="95" t="s">
        <v>80</v>
      </c>
      <c r="C95" s="96">
        <v>31792</v>
      </c>
      <c r="D95" s="64">
        <v>54924</v>
      </c>
      <c r="E95" s="97">
        <v>72.760442878711615</v>
      </c>
      <c r="F95" s="68">
        <v>3.0723585067142813E-2</v>
      </c>
      <c r="G95" s="64">
        <v>8222</v>
      </c>
      <c r="H95" s="64">
        <v>7414</v>
      </c>
      <c r="J95" s="64">
        <f t="shared" si="0"/>
        <v>40014</v>
      </c>
      <c r="K95" s="64">
        <f t="shared" si="1"/>
        <v>62338</v>
      </c>
      <c r="L95" s="104">
        <f t="shared" si="2"/>
        <v>0.5579047333433298</v>
      </c>
      <c r="M95" s="101">
        <f t="shared" si="3"/>
        <v>2.7955062387440714E-2</v>
      </c>
    </row>
    <row r="96" spans="2:13" x14ac:dyDescent="0.25">
      <c r="B96" s="91" t="s">
        <v>81</v>
      </c>
      <c r="C96" s="92">
        <v>17854</v>
      </c>
      <c r="D96" s="93">
        <v>35898</v>
      </c>
      <c r="E96" s="94">
        <v>101.06418729696425</v>
      </c>
      <c r="F96" s="68">
        <v>2.0080752617076193E-2</v>
      </c>
      <c r="G96" s="93">
        <v>2785</v>
      </c>
      <c r="H96" s="93">
        <v>3962</v>
      </c>
      <c r="J96" s="93">
        <f t="shared" si="0"/>
        <v>20639</v>
      </c>
      <c r="K96" s="93">
        <f t="shared" si="1"/>
        <v>39860</v>
      </c>
      <c r="L96" s="103">
        <f t="shared" si="2"/>
        <v>0.93129512088763988</v>
      </c>
      <c r="M96" s="101">
        <f t="shared" si="3"/>
        <v>1.787495246500348E-2</v>
      </c>
    </row>
    <row r="97" spans="2:13" x14ac:dyDescent="0.25">
      <c r="B97" s="95" t="s">
        <v>82</v>
      </c>
      <c r="C97" s="96">
        <v>9687</v>
      </c>
      <c r="D97" s="64">
        <v>13880</v>
      </c>
      <c r="E97" s="97">
        <v>43.284814700113557</v>
      </c>
      <c r="F97" s="68">
        <v>7.7642444237845431E-3</v>
      </c>
      <c r="G97" s="64">
        <v>3483</v>
      </c>
      <c r="H97" s="64">
        <v>4442</v>
      </c>
      <c r="J97" s="64">
        <f t="shared" si="0"/>
        <v>13170</v>
      </c>
      <c r="K97" s="64">
        <f t="shared" si="1"/>
        <v>18322</v>
      </c>
      <c r="L97" s="104">
        <f t="shared" si="2"/>
        <v>0.39119210326499609</v>
      </c>
      <c r="M97" s="101">
        <f t="shared" si="3"/>
        <v>8.2163793041594019E-3</v>
      </c>
    </row>
    <row r="98" spans="2:13" x14ac:dyDescent="0.25">
      <c r="B98" s="91" t="s">
        <v>83</v>
      </c>
      <c r="C98" s="92">
        <v>9126</v>
      </c>
      <c r="D98" s="93">
        <v>36725</v>
      </c>
      <c r="E98" s="94">
        <v>302.42165242165242</v>
      </c>
      <c r="F98" s="68">
        <v>2.0543362857599952E-2</v>
      </c>
      <c r="G98" s="93">
        <v>1148</v>
      </c>
      <c r="H98" s="93">
        <v>1221</v>
      </c>
      <c r="J98" s="93">
        <f t="shared" si="0"/>
        <v>10274</v>
      </c>
      <c r="K98" s="93">
        <f t="shared" si="1"/>
        <v>37946</v>
      </c>
      <c r="L98" s="103">
        <f t="shared" si="2"/>
        <v>2.6934008175978197</v>
      </c>
      <c r="M98" s="101">
        <f t="shared" si="3"/>
        <v>1.7016631867461666E-2</v>
      </c>
    </row>
    <row r="99" spans="2:13" x14ac:dyDescent="0.25">
      <c r="B99" s="95" t="s">
        <v>86</v>
      </c>
      <c r="C99" s="96">
        <v>33104</v>
      </c>
      <c r="D99" s="64">
        <v>66913</v>
      </c>
      <c r="E99" s="97">
        <v>102.12965200579988</v>
      </c>
      <c r="F99" s="68">
        <v>3.7430035095727315E-2</v>
      </c>
      <c r="G99" s="64">
        <v>6223</v>
      </c>
      <c r="H99" s="64">
        <v>7958</v>
      </c>
      <c r="J99" s="64">
        <f t="shared" si="0"/>
        <v>39327</v>
      </c>
      <c r="K99" s="64">
        <f t="shared" si="1"/>
        <v>74871</v>
      </c>
      <c r="L99" s="104">
        <f t="shared" si="2"/>
        <v>0.90380654512167213</v>
      </c>
      <c r="M99" s="101">
        <f t="shared" si="3"/>
        <v>3.3575403060895022E-2</v>
      </c>
    </row>
    <row r="100" spans="2:13" x14ac:dyDescent="0.25">
      <c r="B100" s="91" t="s">
        <v>88</v>
      </c>
      <c r="C100" s="92">
        <v>40969</v>
      </c>
      <c r="D100" s="93">
        <v>63566</v>
      </c>
      <c r="E100" s="94">
        <v>55.156337718762963</v>
      </c>
      <c r="F100" s="68">
        <v>3.5557778173075524E-2</v>
      </c>
      <c r="G100" s="93">
        <v>8166</v>
      </c>
      <c r="H100" s="93">
        <v>10481</v>
      </c>
      <c r="J100" s="93">
        <f t="shared" si="0"/>
        <v>49135</v>
      </c>
      <c r="K100" s="93">
        <f t="shared" si="1"/>
        <v>74047</v>
      </c>
      <c r="L100" s="103">
        <f t="shared" si="2"/>
        <v>0.50701129541060341</v>
      </c>
      <c r="M100" s="101">
        <f t="shared" si="3"/>
        <v>3.320588572945591E-2</v>
      </c>
    </row>
    <row r="101" spans="2:13" x14ac:dyDescent="0.25">
      <c r="B101" s="95" t="s">
        <v>90</v>
      </c>
      <c r="C101" s="96">
        <v>21434</v>
      </c>
      <c r="D101" s="64">
        <v>23616</v>
      </c>
      <c r="E101" s="97">
        <v>10.180087711113185</v>
      </c>
      <c r="F101" s="68">
        <v>1.3210403192514104E-2</v>
      </c>
      <c r="G101" s="64"/>
      <c r="H101" s="64"/>
      <c r="J101" s="64">
        <f t="shared" si="0"/>
        <v>21434</v>
      </c>
      <c r="K101" s="64">
        <f t="shared" si="1"/>
        <v>23616</v>
      </c>
      <c r="L101" s="104">
        <f t="shared" si="2"/>
        <v>0.10180087711113184</v>
      </c>
      <c r="M101" s="101">
        <f t="shared" si="3"/>
        <v>1.0590438469982996E-2</v>
      </c>
    </row>
    <row r="102" spans="2:13" x14ac:dyDescent="0.25">
      <c r="B102" s="91" t="s">
        <v>92</v>
      </c>
      <c r="C102" s="92">
        <v>27373</v>
      </c>
      <c r="D102" s="93">
        <v>35384</v>
      </c>
      <c r="E102" s="94">
        <v>29.266065100646621</v>
      </c>
      <c r="F102" s="68">
        <v>1.9793229444610396E-2</v>
      </c>
      <c r="G102" s="93">
        <v>5913</v>
      </c>
      <c r="H102" s="93">
        <v>7146</v>
      </c>
      <c r="J102" s="93">
        <f t="shared" si="0"/>
        <v>33286</v>
      </c>
      <c r="K102" s="93">
        <f t="shared" si="1"/>
        <v>42530</v>
      </c>
      <c r="L102" s="103">
        <f t="shared" si="2"/>
        <v>0.27771435438322412</v>
      </c>
      <c r="M102" s="101">
        <f t="shared" si="3"/>
        <v>1.9072296245273408E-2</v>
      </c>
    </row>
    <row r="103" spans="2:13" x14ac:dyDescent="0.25">
      <c r="B103" s="91" t="s">
        <v>94</v>
      </c>
      <c r="C103" s="92">
        <v>18154</v>
      </c>
      <c r="D103" s="93">
        <v>18640</v>
      </c>
      <c r="E103" s="94">
        <v>2.6770959568139352</v>
      </c>
      <c r="F103" s="68">
        <v>1.0426910378915267E-2</v>
      </c>
      <c r="G103" s="93">
        <v>5782</v>
      </c>
      <c r="H103" s="93">
        <v>5956</v>
      </c>
      <c r="J103" s="93">
        <f t="shared" si="0"/>
        <v>23936</v>
      </c>
      <c r="K103" s="93">
        <f t="shared" si="1"/>
        <v>24596</v>
      </c>
      <c r="L103" s="103">
        <f t="shared" si="2"/>
        <v>2.7573529411764719E-2</v>
      </c>
      <c r="M103" s="101">
        <f t="shared" si="3"/>
        <v>1.1029912966112032E-2</v>
      </c>
    </row>
    <row r="104" spans="2:13" x14ac:dyDescent="0.25">
      <c r="B104" s="95" t="s">
        <v>96</v>
      </c>
      <c r="C104" s="96">
        <v>268095</v>
      </c>
      <c r="D104" s="64">
        <v>420774</v>
      </c>
      <c r="E104" s="97">
        <v>56.949588765176529</v>
      </c>
      <c r="F104" s="68">
        <v>0.23537407659751566</v>
      </c>
      <c r="G104" s="64">
        <v>54118</v>
      </c>
      <c r="H104" s="64">
        <v>69911</v>
      </c>
      <c r="J104" s="64">
        <f t="shared" si="0"/>
        <v>322213</v>
      </c>
      <c r="K104" s="64">
        <f t="shared" si="1"/>
        <v>490685</v>
      </c>
      <c r="L104" s="104">
        <f t="shared" si="2"/>
        <v>0.52285910251914114</v>
      </c>
      <c r="M104" s="101">
        <f t="shared" si="3"/>
        <v>0.22004443176844538</v>
      </c>
    </row>
    <row r="105" spans="2:13" x14ac:dyDescent="0.25">
      <c r="B105" s="91" t="s">
        <v>124</v>
      </c>
      <c r="C105" s="92">
        <v>28318</v>
      </c>
      <c r="D105" s="93">
        <v>38808</v>
      </c>
      <c r="E105" s="94">
        <v>37.0435765237658</v>
      </c>
      <c r="F105" s="68">
        <v>2.1708558904771653E-2</v>
      </c>
      <c r="G105" s="93">
        <v>2964</v>
      </c>
      <c r="H105" s="93">
        <v>5004</v>
      </c>
      <c r="J105" s="93">
        <f t="shared" si="0"/>
        <v>31282</v>
      </c>
      <c r="K105" s="93">
        <f t="shared" si="1"/>
        <v>43812</v>
      </c>
      <c r="L105" s="103">
        <f t="shared" si="2"/>
        <v>0.40054983696694579</v>
      </c>
      <c r="M105" s="101">
        <f t="shared" si="3"/>
        <v>1.9647200637148331E-2</v>
      </c>
    </row>
    <row r="106" spans="2:13" x14ac:dyDescent="0.25">
      <c r="B106" s="12" t="s">
        <v>114</v>
      </c>
      <c r="C106" s="89">
        <v>193475</v>
      </c>
      <c r="D106" s="63">
        <v>213264</v>
      </c>
      <c r="E106" s="90">
        <v>10.228194857216689</v>
      </c>
      <c r="F106" s="68">
        <v>0.11929638492752066</v>
      </c>
      <c r="G106" s="63">
        <v>82291</v>
      </c>
      <c r="H106" s="63">
        <v>82505</v>
      </c>
      <c r="J106" s="63">
        <f t="shared" si="0"/>
        <v>275766</v>
      </c>
      <c r="K106" s="63">
        <f t="shared" si="1"/>
        <v>295769</v>
      </c>
      <c r="L106" s="102">
        <f t="shared" si="2"/>
        <v>7.2536135709260652E-2</v>
      </c>
      <c r="M106" s="101">
        <f t="shared" si="3"/>
        <v>0.13263564514856033</v>
      </c>
    </row>
    <row r="107" spans="2:13" x14ac:dyDescent="0.25">
      <c r="B107" s="91" t="s">
        <v>115</v>
      </c>
      <c r="C107" s="92">
        <v>37401</v>
      </c>
      <c r="D107" s="93">
        <v>39586</v>
      </c>
      <c r="E107" s="94">
        <v>5.8420897836956254</v>
      </c>
      <c r="F107" s="68">
        <v>2.2143759348698482E-2</v>
      </c>
      <c r="G107" s="93">
        <v>17212</v>
      </c>
      <c r="H107" s="93">
        <v>15851</v>
      </c>
      <c r="J107" s="93">
        <f t="shared" si="0"/>
        <v>54613</v>
      </c>
      <c r="K107" s="93">
        <f t="shared" si="1"/>
        <v>55437</v>
      </c>
      <c r="L107" s="103">
        <f t="shared" si="2"/>
        <v>1.5087982714738324E-2</v>
      </c>
      <c r="M107" s="101">
        <f t="shared" si="3"/>
        <v>2.4860354736638182E-2</v>
      </c>
    </row>
    <row r="108" spans="2:13" x14ac:dyDescent="0.25">
      <c r="B108" s="91" t="s">
        <v>116</v>
      </c>
      <c r="C108" s="92">
        <v>59266</v>
      </c>
      <c r="D108" s="93">
        <v>63212</v>
      </c>
      <c r="E108" s="94">
        <v>6.6581176391185437</v>
      </c>
      <c r="F108" s="68">
        <v>3.5359756377252777E-2</v>
      </c>
      <c r="G108" s="93">
        <v>21875</v>
      </c>
      <c r="H108" s="93">
        <v>21316</v>
      </c>
      <c r="J108" s="93">
        <f t="shared" si="0"/>
        <v>81141</v>
      </c>
      <c r="K108" s="93">
        <f t="shared" si="1"/>
        <v>84528</v>
      </c>
      <c r="L108" s="103">
        <f t="shared" si="2"/>
        <v>4.1742152549266054E-2</v>
      </c>
      <c r="M108" s="101">
        <f t="shared" si="3"/>
        <v>3.7906020621219623E-2</v>
      </c>
    </row>
    <row r="109" spans="2:13" x14ac:dyDescent="0.25">
      <c r="B109" s="95" t="s">
        <v>117</v>
      </c>
      <c r="C109" s="96">
        <v>91906</v>
      </c>
      <c r="D109" s="64">
        <v>105674</v>
      </c>
      <c r="E109" s="97">
        <v>14.980523578438842</v>
      </c>
      <c r="F109" s="68">
        <v>5.9112302971110073E-2</v>
      </c>
      <c r="G109" s="64">
        <v>23076</v>
      </c>
      <c r="H109" s="64">
        <v>24435</v>
      </c>
      <c r="J109" s="64">
        <f t="shared" si="0"/>
        <v>114982</v>
      </c>
      <c r="K109" s="64">
        <f t="shared" si="1"/>
        <v>130109</v>
      </c>
      <c r="L109" s="104">
        <f t="shared" si="2"/>
        <v>0.13155972239133074</v>
      </c>
      <c r="M109" s="101">
        <f t="shared" si="3"/>
        <v>5.8346517568217203E-2</v>
      </c>
    </row>
    <row r="110" spans="2:13" ht="15.75" thickBot="1" x14ac:dyDescent="0.3">
      <c r="B110" s="91" t="s">
        <v>125</v>
      </c>
      <c r="C110" s="92">
        <v>4902</v>
      </c>
      <c r="D110" s="93">
        <v>4792</v>
      </c>
      <c r="E110" s="94">
        <v>-2.2439820481436112</v>
      </c>
      <c r="F110" s="68">
        <v>2.6805662304593323E-3</v>
      </c>
      <c r="G110" s="93">
        <v>20128</v>
      </c>
      <c r="H110" s="93">
        <v>20903</v>
      </c>
      <c r="J110" s="93">
        <f t="shared" si="0"/>
        <v>25030</v>
      </c>
      <c r="K110" s="93">
        <f t="shared" si="1"/>
        <v>25695</v>
      </c>
      <c r="L110" s="103">
        <f t="shared" si="2"/>
        <v>2.6568118258090356E-2</v>
      </c>
      <c r="M110" s="101">
        <f t="shared" si="3"/>
        <v>1.1522752222485309E-2</v>
      </c>
    </row>
    <row r="111" spans="2:13" ht="15.75" thickTop="1" x14ac:dyDescent="0.25">
      <c r="B111" s="98" t="s">
        <v>45</v>
      </c>
      <c r="C111" s="99">
        <v>1321445</v>
      </c>
      <c r="D111" s="65">
        <v>1787682</v>
      </c>
      <c r="E111" s="100">
        <v>35.282361354426392</v>
      </c>
      <c r="F111" s="68">
        <v>1</v>
      </c>
      <c r="G111" s="65">
        <v>377430</v>
      </c>
      <c r="H111" s="65">
        <v>442254</v>
      </c>
      <c r="J111" s="65">
        <f t="shared" si="0"/>
        <v>1698875</v>
      </c>
      <c r="K111" s="65">
        <f t="shared" si="1"/>
        <v>2229936</v>
      </c>
      <c r="L111" s="105">
        <f t="shared" si="2"/>
        <v>0.3125956883231551</v>
      </c>
      <c r="M111" s="101">
        <f t="shared" si="3"/>
        <v>1</v>
      </c>
    </row>
  </sheetData>
  <mergeCells count="2">
    <mergeCell ref="B1:D1"/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pasos</vt:lpstr>
    </vt:vector>
  </TitlesOfParts>
  <Company>Subsecretaria de Economia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Verónica Ilse Kunze Neubauer</dc:creator>
  <cp:lastModifiedBy>Verónica Ilse Kunze Neubauer</cp:lastModifiedBy>
  <dcterms:created xsi:type="dcterms:W3CDTF">2016-03-14T18:45:36Z</dcterms:created>
  <dcterms:modified xsi:type="dcterms:W3CDTF">2016-04-01T15:19:19Z</dcterms:modified>
</cp:coreProperties>
</file>