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pereyra\Desktop\"/>
    </mc:Choice>
  </mc:AlternateContent>
  <xr:revisionPtr revIDLastSave="0" documentId="8_{B3EA674F-DBF3-4A99-8CA2-479E745931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1. Serie anual" sheetId="2" r:id="rId1"/>
    <sheet name="T2. Niveles por rama" sheetId="3" r:id="rId2"/>
    <sheet name="T3. Variaciones e incidencia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3" l="1"/>
  <c r="E23" i="3"/>
  <c r="F23" i="3"/>
  <c r="G23" i="3"/>
  <c r="H23" i="3"/>
  <c r="I23" i="3"/>
  <c r="C23" i="3"/>
  <c r="E18" i="4"/>
  <c r="C18" i="4"/>
  <c r="B18" i="4"/>
  <c r="E16" i="4"/>
  <c r="C16" i="4"/>
  <c r="B16" i="4"/>
  <c r="E15" i="4"/>
  <c r="C15" i="4"/>
  <c r="B15" i="4"/>
  <c r="E14" i="4"/>
  <c r="C14" i="4"/>
  <c r="B14" i="4"/>
  <c r="F13" i="4"/>
  <c r="E13" i="4"/>
  <c r="C13" i="4"/>
  <c r="B13" i="4"/>
  <c r="E12" i="4"/>
  <c r="C12" i="4"/>
  <c r="F12" i="4" s="1"/>
  <c r="B12" i="4"/>
  <c r="E11" i="4"/>
  <c r="C11" i="4"/>
  <c r="B11" i="4"/>
  <c r="E10" i="4"/>
  <c r="C10" i="4"/>
  <c r="B10" i="4"/>
  <c r="E9" i="4"/>
  <c r="C9" i="4"/>
  <c r="F9" i="4" s="1"/>
  <c r="B9" i="4"/>
  <c r="F8" i="4"/>
  <c r="E8" i="4"/>
  <c r="C8" i="4"/>
  <c r="B8" i="4"/>
  <c r="E7" i="4"/>
  <c r="C7" i="4"/>
  <c r="B7" i="4"/>
  <c r="E6" i="4"/>
  <c r="C6" i="4"/>
  <c r="B6" i="4"/>
  <c r="I17" i="3"/>
  <c r="C17" i="4" s="1"/>
  <c r="H17" i="3"/>
  <c r="E17" i="4" s="1"/>
  <c r="G17" i="3"/>
  <c r="G19" i="3" s="1"/>
  <c r="G6" i="2" s="1"/>
  <c r="F17" i="3"/>
  <c r="F8" i="2" s="1"/>
  <c r="E17" i="3"/>
  <c r="E8" i="2" s="1"/>
  <c r="E9" i="2" s="1"/>
  <c r="D17" i="3"/>
  <c r="D8" i="2" s="1"/>
  <c r="C17" i="3"/>
  <c r="C8" i="2" s="1"/>
  <c r="B17" i="3"/>
  <c r="B19" i="3" s="1"/>
  <c r="B6" i="2" s="1"/>
  <c r="I12" i="2"/>
  <c r="H12" i="2"/>
  <c r="G12" i="2"/>
  <c r="F12" i="2"/>
  <c r="E12" i="2"/>
  <c r="D12" i="2"/>
  <c r="C12" i="2"/>
  <c r="I10" i="2"/>
  <c r="H10" i="2"/>
  <c r="G10" i="2"/>
  <c r="F10" i="2"/>
  <c r="E10" i="2"/>
  <c r="D10" i="2"/>
  <c r="C10" i="2"/>
  <c r="B10" i="2"/>
  <c r="B13" i="2" l="1"/>
  <c r="C9" i="2"/>
  <c r="D9" i="2"/>
  <c r="F9" i="2"/>
  <c r="G13" i="2"/>
  <c r="H19" i="3"/>
  <c r="G8" i="2"/>
  <c r="G9" i="2" s="1"/>
  <c r="I19" i="3"/>
  <c r="H8" i="2"/>
  <c r="H9" i="2" s="1"/>
  <c r="I8" i="2"/>
  <c r="I9" i="2" s="1"/>
  <c r="F11" i="4"/>
  <c r="B17" i="4"/>
  <c r="F17" i="4" s="1"/>
  <c r="F6" i="4"/>
  <c r="F14" i="4"/>
  <c r="C19" i="3"/>
  <c r="C6" i="2" s="1"/>
  <c r="B8" i="2"/>
  <c r="D19" i="3"/>
  <c r="D6" i="2" s="1"/>
  <c r="F7" i="4"/>
  <c r="F15" i="4"/>
  <c r="E19" i="3"/>
  <c r="E6" i="2" s="1"/>
  <c r="F19" i="3"/>
  <c r="F6" i="2" s="1"/>
  <c r="F10" i="4"/>
  <c r="F18" i="4"/>
  <c r="F16" i="4"/>
  <c r="F13" i="2" l="1"/>
  <c r="F7" i="2"/>
  <c r="D13" i="2"/>
  <c r="D7" i="2"/>
  <c r="C19" i="4"/>
  <c r="I6" i="2"/>
  <c r="E13" i="2"/>
  <c r="E7" i="2"/>
  <c r="E19" i="4"/>
  <c r="B19" i="4"/>
  <c r="H6" i="2"/>
  <c r="C13" i="2"/>
  <c r="C7" i="2"/>
  <c r="G7" i="2"/>
  <c r="D19" i="4" l="1"/>
  <c r="G19" i="4"/>
  <c r="F19" i="4"/>
  <c r="G12" i="4"/>
  <c r="H7" i="2"/>
  <c r="G8" i="4"/>
  <c r="H13" i="2"/>
  <c r="G13" i="4"/>
  <c r="G18" i="4"/>
  <c r="G10" i="4"/>
  <c r="G16" i="4"/>
  <c r="G15" i="4"/>
  <c r="G6" i="4"/>
  <c r="G11" i="4"/>
  <c r="G9" i="4"/>
  <c r="G7" i="4"/>
  <c r="G14" i="4"/>
  <c r="G17" i="4"/>
  <c r="D16" i="4"/>
  <c r="I13" i="2"/>
  <c r="D8" i="4"/>
  <c r="I7" i="2"/>
  <c r="D12" i="4"/>
  <c r="D7" i="4"/>
  <c r="D9" i="4"/>
  <c r="D11" i="4"/>
  <c r="D15" i="4"/>
  <c r="D17" i="4"/>
  <c r="D6" i="4"/>
  <c r="D14" i="4"/>
  <c r="D10" i="4"/>
  <c r="D18" i="4"/>
  <c r="D13" i="4"/>
</calcChain>
</file>

<file path=xl/sharedStrings.xml><?xml version="1.0" encoding="utf-8"?>
<sst xmlns="http://schemas.openxmlformats.org/spreadsheetml/2006/main" count="121" uniqueCount="47">
  <si>
    <t>T1 · Principales resultados del PIBTd, 2018–2025</t>
  </si>
  <si>
    <t>Miles de millones de pesos corrientes (MM$). Todas las variaciones son nominales.</t>
  </si>
  <si>
    <t>Indicador</t>
  </si>
  <si>
    <t>PIBTd (MM$ corrientes)</t>
  </si>
  <si>
    <t>Variación nominal (%)</t>
  </si>
  <si>
    <t>–</t>
  </si>
  <si>
    <t>Agregado central (once ramas de mercado, MM$)</t>
  </si>
  <si>
    <t>Servicios de vivienda de uso turístico (MM$)</t>
  </si>
  <si>
    <t>PIB total (MM$ corrientes)</t>
  </si>
  <si>
    <t>Participación del PIBTd en el PIB (%)</t>
  </si>
  <si>
    <t>Nota: la participación se calcula sobre el PIB total a precios corrientes. El agregado central excluye la partida auxiliar de servicios de vivienda.</t>
  </si>
  <si>
    <t>Fuente: División de Estudios, Subsecretaría de Turismo; PIB total: Banco Central de Chile, Cuentas Nacionales.</t>
  </si>
  <si>
    <t>T2 · PIB Turístico Directo por rama de actividad — niveles 2018–2025</t>
  </si>
  <si>
    <t>Miles de millones de pesos corrientes (MM$). Componente turístico del valor agregado de cada rama.</t>
  </si>
  <si>
    <t>Rama de actividad</t>
  </si>
  <si>
    <t>Restaurantes</t>
  </si>
  <si>
    <t>Transporte aéreo</t>
  </si>
  <si>
    <t>Hoteles</t>
  </si>
  <si>
    <t>Actividades administrativas y de apoyo</t>
  </si>
  <si>
    <t>Actividades de apoyo al transporte terrestre</t>
  </si>
  <si>
    <t>Actividades de alquiler y arrendamiento</t>
  </si>
  <si>
    <t>Actividades artísticas, entretenimiento y recreación</t>
  </si>
  <si>
    <t>Comercio minorista</t>
  </si>
  <si>
    <t>Otros transportes terrestres de pasajeros</t>
  </si>
  <si>
    <t>Transporte marítimo</t>
  </si>
  <si>
    <t>Transporte ferroviario</t>
  </si>
  <si>
    <t>Agregado central (once ramas de mercado)</t>
  </si>
  <si>
    <t>Servicios de vivienda de uso turístico (partida auxiliar)</t>
  </si>
  <si>
    <t>PIB Turístico Directo (PIBTd)</t>
  </si>
  <si>
    <t>Nota: los niveles de las once ramas y de la partida auxiliar son datos de entrada del modelo anual. El agregado central y el PIBTd son fórmulas.</t>
  </si>
  <si>
    <t>Fuente: División de Estudios, Subsecretaría de Turismo.</t>
  </si>
  <si>
    <t>T3 · Variaciones nominales e incidencias por rama de actividad, 2025</t>
  </si>
  <si>
    <t>Niveles en MM$ corrientes. Incidencia en puntos porcentuales (pp). Resultados provisionales.</t>
  </si>
  <si>
    <t>Nivel 2024
(MM$)</t>
  </si>
  <si>
    <t>Nivel 2025
(MM$)</t>
  </si>
  <si>
    <t>Part. en el
PIBTd 2025 (%)</t>
  </si>
  <si>
    <t>Var. 2024
(%)</t>
  </si>
  <si>
    <t>Var. 2025
(%)</t>
  </si>
  <si>
    <t>Incidencia 2025
(pp)</t>
  </si>
  <si>
    <t>Condición</t>
  </si>
  <si>
    <t>Rama de mercado</t>
  </si>
  <si>
    <t>Agregado central</t>
  </si>
  <si>
    <t>Servicios de vivienda de uso turístico</t>
  </si>
  <si>
    <t>Partida auxiliar</t>
  </si>
  <si>
    <t>PIB Turístico Directo</t>
  </si>
  <si>
    <t>Total</t>
  </si>
  <si>
    <t>Incidencia (pp) = (nivel 2025 − nivel 2024) / PIBTd 2024 × 100. Los totales pueden diferir levemente por redondeo.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</si>
</sst>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\+0.0;\-0.0;\–"/>
    <numFmt numFmtId="166" formatCode="0.0"/>
    <numFmt numFmtId="167" formatCode="\+0.0;\-0.0;0.0"/>
    <numFmt numFmtId="172" formatCode="0.0%"/>
  </numFmts>
  <fonts count="10">
    <font>
      <sz val="11"/>
      <name val="Carlito"/>
    </font>
    <font>
      <sz val="11"/>
      <name val="Carlito"/>
    </font>
    <font>
      <sz val="11"/>
      <name val="Calibri"/>
      <family val="2"/>
      <scheme val="minor"/>
    </font>
    <font>
      <sz val="10"/>
      <color rgb="FF253140"/>
      <name val="Calibri"/>
      <family val="2"/>
      <scheme val="minor"/>
    </font>
    <font>
      <b/>
      <sz val="18"/>
      <color rgb="FF17365D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9"/>
      <color rgb="FF5F6B7A"/>
      <name val="Calibri"/>
      <family val="2"/>
      <scheme val="minor"/>
    </font>
    <font>
      <b/>
      <sz val="10"/>
      <color rgb="FF17365D"/>
      <name val="Calibri"/>
      <family val="2"/>
      <scheme val="minor"/>
    </font>
    <font>
      <sz val="10"/>
      <color rgb="FF5F6B7A"/>
      <name val="Calibri"/>
      <family val="2"/>
      <scheme val="minor"/>
    </font>
    <font>
      <b/>
      <sz val="10"/>
      <color rgb="FF25314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CEAF5"/>
      </patternFill>
    </fill>
    <fill>
      <patternFill patternType="solid">
        <fgColor rgb="FFFFFFFF"/>
      </patternFill>
    </fill>
    <fill>
      <patternFill patternType="solid">
        <fgColor rgb="FF17365D"/>
      </patternFill>
    </fill>
    <fill>
      <patternFill patternType="solid">
        <fgColor rgb="FFFFF7E6"/>
      </patternFill>
    </fill>
    <fill>
      <patternFill patternType="solid">
        <fgColor rgb="FFF3F5F7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rgb="FF17365D"/>
      </left>
      <right/>
      <top style="thin">
        <color rgb="FF17365D"/>
      </top>
      <bottom style="thin">
        <color rgb="FF17365D"/>
      </bottom>
      <diagonal/>
    </border>
    <border>
      <left/>
      <right/>
      <top style="thin">
        <color rgb="FF17365D"/>
      </top>
      <bottom style="thin">
        <color rgb="FF17365D"/>
      </bottom>
      <diagonal/>
    </border>
    <border>
      <left/>
      <right style="thin">
        <color rgb="FF17365D"/>
      </right>
      <top style="thin">
        <color rgb="FF17365D"/>
      </top>
      <bottom style="thin">
        <color rgb="FF17365D"/>
      </bottom>
      <diagonal/>
    </border>
    <border>
      <left/>
      <right/>
      <top/>
      <bottom style="thin">
        <color rgb="FFD7DEE7"/>
      </bottom>
      <diagonal/>
    </border>
    <border>
      <left/>
      <right/>
      <top style="thin">
        <color rgb="FFD7DEE7"/>
      </top>
      <bottom style="thin">
        <color rgb="FFD7DEE7"/>
      </bottom>
      <diagonal/>
    </border>
    <border>
      <left/>
      <right/>
      <top style="thin">
        <color rgb="FFD7DEE7"/>
      </top>
      <bottom style="medium">
        <color rgb="FF17365D"/>
      </bottom>
      <diagonal/>
    </border>
    <border>
      <left/>
      <right/>
      <top/>
      <bottom style="medium">
        <color rgb="FF17365D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3" borderId="0" xfId="0" applyFont="1" applyFill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 vertical="center"/>
    </xf>
    <xf numFmtId="167" fontId="3" fillId="0" borderId="4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right" vertical="center"/>
    </xf>
    <xf numFmtId="167" fontId="3" fillId="0" borderId="5" xfId="0" applyNumberFormat="1" applyFont="1" applyBorder="1" applyAlignment="1">
      <alignment horizontal="right" vertical="center"/>
    </xf>
    <xf numFmtId="0" fontId="2" fillId="7" borderId="0" xfId="0" applyFont="1" applyFill="1"/>
    <xf numFmtId="164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6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6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164" fontId="7" fillId="2" borderId="6" xfId="0" applyNumberFormat="1" applyFont="1" applyFill="1" applyBorder="1" applyAlignment="1">
      <alignment horizontal="right" vertical="center"/>
    </xf>
    <xf numFmtId="166" fontId="7" fillId="2" borderId="6" xfId="0" applyNumberFormat="1" applyFont="1" applyFill="1" applyBorder="1" applyAlignment="1">
      <alignment horizontal="right" vertical="center"/>
    </xf>
    <xf numFmtId="167" fontId="7" fillId="2" borderId="6" xfId="0" applyNumberFormat="1" applyFont="1" applyFill="1" applyBorder="1" applyAlignment="1">
      <alignment horizontal="right" vertical="center"/>
    </xf>
    <xf numFmtId="2" fontId="7" fillId="2" borderId="6" xfId="0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right" vertical="center"/>
    </xf>
    <xf numFmtId="166" fontId="3" fillId="5" borderId="5" xfId="0" applyNumberFormat="1" applyFont="1" applyFill="1" applyBorder="1" applyAlignment="1">
      <alignment horizontal="right" vertical="center"/>
    </xf>
    <xf numFmtId="167" fontId="3" fillId="5" borderId="5" xfId="0" applyNumberFormat="1" applyFont="1" applyFill="1" applyBorder="1" applyAlignment="1">
      <alignment horizontal="right" vertical="center"/>
    </xf>
    <xf numFmtId="2" fontId="3" fillId="5" borderId="5" xfId="0" applyNumberFormat="1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7" fillId="2" borderId="7" xfId="0" applyFont="1" applyFill="1" applyBorder="1" applyAlignment="1">
      <alignment horizontal="left" vertical="center"/>
    </xf>
    <xf numFmtId="164" fontId="7" fillId="2" borderId="7" xfId="0" applyNumberFormat="1" applyFont="1" applyFill="1" applyBorder="1" applyAlignment="1">
      <alignment horizontal="right" vertical="center"/>
    </xf>
    <xf numFmtId="0" fontId="3" fillId="6" borderId="5" xfId="0" applyFont="1" applyFill="1" applyBorder="1" applyAlignment="1">
      <alignment horizontal="left" vertical="center"/>
    </xf>
    <xf numFmtId="165" fontId="3" fillId="6" borderId="5" xfId="0" applyNumberFormat="1" applyFont="1" applyFill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0" fontId="2" fillId="7" borderId="0" xfId="0" applyFont="1" applyFill="1"/>
    <xf numFmtId="0" fontId="8" fillId="3" borderId="0" xfId="0" applyFont="1" applyFill="1" applyAlignment="1">
      <alignment vertical="center"/>
    </xf>
    <xf numFmtId="9" fontId="2" fillId="0" borderId="0" xfId="1" applyFont="1"/>
    <xf numFmtId="172" fontId="2" fillId="0" borderId="0" xfId="1" applyNumberFormat="1" applyFont="1"/>
    <xf numFmtId="2" fontId="2" fillId="0" borderId="0" xfId="0" applyNumberFormat="1" applyFont="1"/>
    <xf numFmtId="0" fontId="9" fillId="0" borderId="5" xfId="0" applyFont="1" applyBorder="1" applyAlignment="1">
      <alignment horizontal="left" vertical="center"/>
    </xf>
    <xf numFmtId="164" fontId="9" fillId="0" borderId="5" xfId="0" applyNumberFormat="1" applyFont="1" applyBorder="1" applyAlignment="1">
      <alignment horizontal="right" vertical="center"/>
    </xf>
  </cellXfs>
  <cellStyles count="2">
    <cellStyle name="Normal" xfId="0" builtinId="0"/>
    <cellStyle name="Porcentaje" xfId="1" builtinId="5"/>
  </cellStyles>
  <dxfs count="2">
    <dxf>
      <fill>
        <patternFill patternType="solid">
          <bgColor rgb="FFEAF3FA"/>
        </patternFill>
      </fill>
    </dxf>
    <dxf>
      <fill>
        <patternFill patternType="solid">
          <bgColor rgb="FFEAF3F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showGridLines="0" tabSelected="1" workbookViewId="0">
      <selection sqref="A1:I1"/>
    </sheetView>
  </sheetViews>
  <sheetFormatPr baseColWidth="10" defaultColWidth="8.6640625" defaultRowHeight="14.5"/>
  <cols>
    <col min="1" max="1" width="47" style="1" customWidth="1"/>
    <col min="2" max="9" width="13" style="1" customWidth="1"/>
    <col min="10" max="16384" width="8.6640625" style="1"/>
  </cols>
  <sheetData>
    <row r="1" spans="1:9" ht="32" customHeight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2" customHeight="1">
      <c r="A2" s="38" t="s">
        <v>1</v>
      </c>
      <c r="B2" s="38" t="s">
        <v>1</v>
      </c>
      <c r="C2" s="38" t="s">
        <v>1</v>
      </c>
      <c r="D2" s="38" t="s">
        <v>1</v>
      </c>
      <c r="E2" s="38" t="s">
        <v>1</v>
      </c>
      <c r="F2" s="38" t="s">
        <v>1</v>
      </c>
      <c r="G2" s="38" t="s">
        <v>1</v>
      </c>
      <c r="H2" s="38" t="s">
        <v>1</v>
      </c>
      <c r="I2" s="38" t="s">
        <v>1</v>
      </c>
    </row>
    <row r="3" spans="1:9" ht="4" customHeight="1">
      <c r="A3" s="10"/>
      <c r="B3" s="10"/>
      <c r="C3" s="10"/>
      <c r="D3" s="10"/>
      <c r="E3" s="10"/>
      <c r="F3" s="10"/>
      <c r="G3" s="10"/>
      <c r="H3" s="10"/>
      <c r="I3" s="10"/>
    </row>
    <row r="5" spans="1:9" ht="32" customHeight="1">
      <c r="A5" s="3" t="s">
        <v>2</v>
      </c>
      <c r="B5" s="4">
        <v>2018</v>
      </c>
      <c r="C5" s="4">
        <v>2019</v>
      </c>
      <c r="D5" s="4">
        <v>2020</v>
      </c>
      <c r="E5" s="4">
        <v>2021</v>
      </c>
      <c r="F5" s="4">
        <v>2022</v>
      </c>
      <c r="G5" s="4">
        <v>2023</v>
      </c>
      <c r="H5" s="4">
        <v>2024</v>
      </c>
      <c r="I5" s="5">
        <v>2025</v>
      </c>
    </row>
    <row r="6" spans="1:9">
      <c r="A6" s="32" t="s">
        <v>3</v>
      </c>
      <c r="B6" s="33">
        <f>'T2. Niveles por rama'!B19</f>
        <v>5920.2197999999989</v>
      </c>
      <c r="C6" s="33">
        <f>'T2. Niveles por rama'!C19</f>
        <v>6010.0068999999994</v>
      </c>
      <c r="D6" s="33">
        <f>'T2. Niveles por rama'!D19</f>
        <v>3739.6842000000001</v>
      </c>
      <c r="E6" s="33">
        <f>'T2. Niveles por rama'!E19</f>
        <v>4533.4809999999998</v>
      </c>
      <c r="F6" s="33">
        <f>'T2. Niveles por rama'!F19</f>
        <v>5976.1950999999999</v>
      </c>
      <c r="G6" s="33">
        <f>'T2. Niveles por rama'!G19</f>
        <v>7961.2032000000008</v>
      </c>
      <c r="H6" s="33">
        <f>'T2. Niveles por rama'!H19</f>
        <v>8931.5422999999992</v>
      </c>
      <c r="I6" s="33">
        <f>'T2. Niveles por rama'!I19</f>
        <v>9507.0900999999994</v>
      </c>
    </row>
    <row r="7" spans="1:9">
      <c r="A7" s="34" t="s">
        <v>4</v>
      </c>
      <c r="B7" s="35" t="s">
        <v>5</v>
      </c>
      <c r="C7" s="35">
        <f t="shared" ref="C7:I7" si="0">(C6/B6-1)*100</f>
        <v>1.5166176769315198</v>
      </c>
      <c r="D7" s="35">
        <f t="shared" si="0"/>
        <v>-37.775708710084835</v>
      </c>
      <c r="E7" s="35">
        <f t="shared" si="0"/>
        <v>21.226305686453408</v>
      </c>
      <c r="F7" s="35">
        <f t="shared" si="0"/>
        <v>31.823539130306266</v>
      </c>
      <c r="G7" s="35">
        <f t="shared" si="0"/>
        <v>33.215249281269287</v>
      </c>
      <c r="H7" s="35">
        <f t="shared" si="0"/>
        <v>12.188347359353902</v>
      </c>
      <c r="I7" s="35">
        <f t="shared" si="0"/>
        <v>6.4439912018330769</v>
      </c>
    </row>
    <row r="8" spans="1:9">
      <c r="A8" s="42" t="s">
        <v>6</v>
      </c>
      <c r="B8" s="43">
        <f>'T2. Niveles por rama'!B17</f>
        <v>5650.4689999999991</v>
      </c>
      <c r="C8" s="43">
        <f>'T2. Niveles por rama'!C17</f>
        <v>5710.7082999999993</v>
      </c>
      <c r="D8" s="43">
        <f>'T2. Niveles por rama'!D17</f>
        <v>3403.3998000000001</v>
      </c>
      <c r="E8" s="43">
        <f>'T2. Niveles por rama'!E17</f>
        <v>4177.1787999999997</v>
      </c>
      <c r="F8" s="43">
        <f>'T2. Niveles por rama'!F17</f>
        <v>5561.6071000000002</v>
      </c>
      <c r="G8" s="43">
        <f>'T2. Niveles por rama'!G17</f>
        <v>7493.9449000000004</v>
      </c>
      <c r="H8" s="43">
        <f>'T2. Niveles por rama'!H17</f>
        <v>8415.5867999999991</v>
      </c>
      <c r="I8" s="43">
        <f>'T2. Niveles por rama'!I17</f>
        <v>8991.1345999999994</v>
      </c>
    </row>
    <row r="9" spans="1:9">
      <c r="A9" s="34" t="s">
        <v>4</v>
      </c>
      <c r="B9" s="35" t="s">
        <v>5</v>
      </c>
      <c r="C9" s="35">
        <f t="shared" ref="C9:I9" si="1">(C8/B8-1)*100</f>
        <v>1.0660938056646252</v>
      </c>
      <c r="D9" s="35">
        <f t="shared" si="1"/>
        <v>-40.403193068012236</v>
      </c>
      <c r="E9" s="35">
        <f t="shared" si="1"/>
        <v>22.735471747985624</v>
      </c>
      <c r="F9" s="35">
        <f t="shared" si="1"/>
        <v>33.142663177357903</v>
      </c>
      <c r="G9" s="35">
        <f t="shared" si="1"/>
        <v>34.744234269982854</v>
      </c>
      <c r="H9" s="35">
        <f t="shared" si="1"/>
        <v>12.298487809804936</v>
      </c>
      <c r="I9" s="35">
        <f t="shared" si="1"/>
        <v>6.8390691425106676</v>
      </c>
    </row>
    <row r="10" spans="1:9">
      <c r="A10" s="16" t="s">
        <v>7</v>
      </c>
      <c r="B10" s="12">
        <f>'T2. Niveles por rama'!B18</f>
        <v>269.75080000000003</v>
      </c>
      <c r="C10" s="12">
        <f>'T2. Niveles por rama'!C18</f>
        <v>299.29860000000002</v>
      </c>
      <c r="D10" s="12">
        <f>'T2. Niveles por rama'!D18</f>
        <v>336.28440000000001</v>
      </c>
      <c r="E10" s="12">
        <f>'T2. Niveles por rama'!E18</f>
        <v>356.30220000000003</v>
      </c>
      <c r="F10" s="12">
        <f>'T2. Niveles por rama'!F18</f>
        <v>414.58800000000002</v>
      </c>
      <c r="G10" s="12">
        <f>'T2. Niveles por rama'!G18</f>
        <v>467.25830000000002</v>
      </c>
      <c r="H10" s="12">
        <f>'T2. Niveles por rama'!H18</f>
        <v>515.95550000000003</v>
      </c>
      <c r="I10" s="12">
        <f>'T2. Niveles por rama'!I18</f>
        <v>515.95550000000003</v>
      </c>
    </row>
    <row r="11" spans="1:9">
      <c r="A11" s="16" t="s">
        <v>8</v>
      </c>
      <c r="B11" s="36">
        <v>189434.867</v>
      </c>
      <c r="C11" s="36">
        <v>195548.15</v>
      </c>
      <c r="D11" s="36">
        <v>201306.50700000001</v>
      </c>
      <c r="E11" s="36">
        <v>239556.27100000001</v>
      </c>
      <c r="F11" s="36">
        <v>262954.24200000003</v>
      </c>
      <c r="G11" s="36">
        <v>282096.64600000001</v>
      </c>
      <c r="H11" s="36">
        <v>310681.17</v>
      </c>
      <c r="I11" s="36">
        <v>339977.71</v>
      </c>
    </row>
    <row r="12" spans="1:9">
      <c r="A12" s="34" t="s">
        <v>4</v>
      </c>
      <c r="B12" s="35" t="s">
        <v>5</v>
      </c>
      <c r="C12" s="35">
        <f t="shared" ref="C12:I12" si="2">(C11/B11-1)*100</f>
        <v>3.2271160514500297</v>
      </c>
      <c r="D12" s="35">
        <f t="shared" si="2"/>
        <v>2.9447258897616901</v>
      </c>
      <c r="E12" s="35">
        <f t="shared" si="2"/>
        <v>19.000758877605485</v>
      </c>
      <c r="F12" s="35">
        <f t="shared" si="2"/>
        <v>9.7672128983841144</v>
      </c>
      <c r="G12" s="35">
        <f t="shared" si="2"/>
        <v>7.2797471736546493</v>
      </c>
      <c r="H12" s="35">
        <f t="shared" si="2"/>
        <v>10.132883323965491</v>
      </c>
      <c r="I12" s="35">
        <f t="shared" si="2"/>
        <v>9.4297765133303901</v>
      </c>
    </row>
    <row r="13" spans="1:9">
      <c r="A13" s="19" t="s">
        <v>9</v>
      </c>
      <c r="B13" s="23">
        <f t="shared" ref="B13:I13" si="3">B6/B11*100</f>
        <v>3.125200705527984</v>
      </c>
      <c r="C13" s="23">
        <f t="shared" si="3"/>
        <v>3.0734153710991383</v>
      </c>
      <c r="D13" s="23">
        <f t="shared" si="3"/>
        <v>1.8577065668324373</v>
      </c>
      <c r="E13" s="23">
        <f t="shared" si="3"/>
        <v>1.8924493110013387</v>
      </c>
      <c r="F13" s="23">
        <f t="shared" si="3"/>
        <v>2.2727129460037383</v>
      </c>
      <c r="G13" s="23">
        <f t="shared" si="3"/>
        <v>2.8221545037440823</v>
      </c>
      <c r="H13" s="23">
        <f t="shared" si="3"/>
        <v>2.8748257578661751</v>
      </c>
      <c r="I13" s="23">
        <f t="shared" si="3"/>
        <v>2.7963862983840908</v>
      </c>
    </row>
    <row r="15" spans="1:9">
      <c r="A15" s="31" t="s">
        <v>10</v>
      </c>
      <c r="B15" s="31"/>
      <c r="C15" s="31"/>
      <c r="D15" s="31"/>
      <c r="E15" s="31"/>
      <c r="F15" s="31"/>
      <c r="G15" s="31"/>
      <c r="H15" s="31"/>
      <c r="I15" s="31"/>
    </row>
    <row r="16" spans="1:9">
      <c r="A16" s="31" t="s">
        <v>11</v>
      </c>
      <c r="B16" s="31"/>
      <c r="C16" s="31"/>
      <c r="D16" s="31"/>
      <c r="E16" s="31"/>
      <c r="F16" s="31"/>
      <c r="G16" s="31"/>
      <c r="H16" s="31"/>
      <c r="I16" s="31"/>
    </row>
  </sheetData>
  <mergeCells count="5">
    <mergeCell ref="A1:I1"/>
    <mergeCell ref="A2:I2"/>
    <mergeCell ref="A3:I3"/>
    <mergeCell ref="A15:I15"/>
    <mergeCell ref="A16:I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showGridLines="0" workbookViewId="0">
      <selection sqref="A1:I1"/>
    </sheetView>
  </sheetViews>
  <sheetFormatPr baseColWidth="10" defaultColWidth="8.6640625" defaultRowHeight="14.5"/>
  <cols>
    <col min="1" max="1" width="48" style="1" customWidth="1"/>
    <col min="2" max="9" width="13" style="1" customWidth="1"/>
    <col min="10" max="16384" width="8.6640625" style="1"/>
  </cols>
  <sheetData>
    <row r="1" spans="1:9" ht="32" customHeight="1">
      <c r="A1" s="2" t="s">
        <v>12</v>
      </c>
      <c r="B1" s="2" t="s">
        <v>12</v>
      </c>
      <c r="C1" s="2" t="s">
        <v>12</v>
      </c>
      <c r="D1" s="2" t="s">
        <v>12</v>
      </c>
      <c r="E1" s="2" t="s">
        <v>12</v>
      </c>
      <c r="F1" s="2" t="s">
        <v>12</v>
      </c>
      <c r="G1" s="2" t="s">
        <v>12</v>
      </c>
      <c r="H1" s="2" t="s">
        <v>12</v>
      </c>
      <c r="I1" s="2" t="s">
        <v>12</v>
      </c>
    </row>
    <row r="2" spans="1:9" ht="22" customHeight="1">
      <c r="A2" s="38" t="s">
        <v>13</v>
      </c>
      <c r="B2" s="38" t="s">
        <v>13</v>
      </c>
      <c r="C2" s="38" t="s">
        <v>13</v>
      </c>
      <c r="D2" s="38" t="s">
        <v>13</v>
      </c>
      <c r="E2" s="38" t="s">
        <v>13</v>
      </c>
      <c r="F2" s="38" t="s">
        <v>13</v>
      </c>
      <c r="G2" s="38" t="s">
        <v>13</v>
      </c>
      <c r="H2" s="38" t="s">
        <v>13</v>
      </c>
      <c r="I2" s="38" t="s">
        <v>13</v>
      </c>
    </row>
    <row r="3" spans="1:9" ht="4" customHeight="1">
      <c r="A3" s="10"/>
      <c r="B3" s="10"/>
      <c r="C3" s="10"/>
      <c r="D3" s="10"/>
      <c r="E3" s="10"/>
      <c r="F3" s="10"/>
      <c r="G3" s="10"/>
      <c r="H3" s="10"/>
      <c r="I3" s="10"/>
    </row>
    <row r="5" spans="1:9" ht="32" customHeight="1">
      <c r="A5" s="3" t="s">
        <v>14</v>
      </c>
      <c r="B5" s="4">
        <v>2018</v>
      </c>
      <c r="C5" s="4">
        <v>2019</v>
      </c>
      <c r="D5" s="4">
        <v>2020</v>
      </c>
      <c r="E5" s="4">
        <v>2021</v>
      </c>
      <c r="F5" s="4">
        <v>2022</v>
      </c>
      <c r="G5" s="4">
        <v>2023</v>
      </c>
      <c r="H5" s="4">
        <v>2024</v>
      </c>
      <c r="I5" s="5">
        <v>2025</v>
      </c>
    </row>
    <row r="6" spans="1:9">
      <c r="A6" s="13" t="s">
        <v>15</v>
      </c>
      <c r="B6" s="11">
        <v>1371.6865</v>
      </c>
      <c r="C6" s="11">
        <v>1418.8362999999999</v>
      </c>
      <c r="D6" s="11">
        <v>794.27940000000001</v>
      </c>
      <c r="E6" s="11">
        <v>965.18309999999997</v>
      </c>
      <c r="F6" s="11">
        <v>1405.7315000000001</v>
      </c>
      <c r="G6" s="11">
        <v>1781.8144</v>
      </c>
      <c r="H6" s="11">
        <v>2000.4481000000001</v>
      </c>
      <c r="I6" s="11">
        <v>2147.9031</v>
      </c>
    </row>
    <row r="7" spans="1:9">
      <c r="A7" s="16" t="s">
        <v>16</v>
      </c>
      <c r="B7" s="12">
        <v>805.4357</v>
      </c>
      <c r="C7" s="12">
        <v>782.74770000000001</v>
      </c>
      <c r="D7" s="12">
        <v>400.72550000000001</v>
      </c>
      <c r="E7" s="12">
        <v>478.65929999999997</v>
      </c>
      <c r="F7" s="12">
        <v>364.87169999999998</v>
      </c>
      <c r="G7" s="12">
        <v>1105.8212000000001</v>
      </c>
      <c r="H7" s="12">
        <v>1255.3666000000001</v>
      </c>
      <c r="I7" s="12">
        <v>1308.8844999999999</v>
      </c>
    </row>
    <row r="8" spans="1:9">
      <c r="A8" s="16" t="s">
        <v>17</v>
      </c>
      <c r="B8" s="12">
        <v>761.91489999999999</v>
      </c>
      <c r="C8" s="12">
        <v>735.08429999999998</v>
      </c>
      <c r="D8" s="12">
        <v>338.72160000000002</v>
      </c>
      <c r="E8" s="12">
        <v>386.80619999999999</v>
      </c>
      <c r="F8" s="12">
        <v>687.24590000000001</v>
      </c>
      <c r="G8" s="12">
        <v>906.07600000000002</v>
      </c>
      <c r="H8" s="12">
        <v>1088.1086</v>
      </c>
      <c r="I8" s="12">
        <v>1192.9930999999999</v>
      </c>
    </row>
    <row r="9" spans="1:9">
      <c r="A9" s="16" t="s">
        <v>18</v>
      </c>
      <c r="B9" s="12">
        <v>549.67399999999998</v>
      </c>
      <c r="C9" s="12">
        <v>577.47739999999999</v>
      </c>
      <c r="D9" s="12">
        <v>426.81619999999998</v>
      </c>
      <c r="E9" s="12">
        <v>544.81280000000004</v>
      </c>
      <c r="F9" s="12">
        <v>748.07740000000001</v>
      </c>
      <c r="G9" s="12">
        <v>839.44470000000001</v>
      </c>
      <c r="H9" s="12">
        <v>907.14120000000003</v>
      </c>
      <c r="I9" s="12">
        <v>960.42470000000003</v>
      </c>
    </row>
    <row r="10" spans="1:9">
      <c r="A10" s="16" t="s">
        <v>19</v>
      </c>
      <c r="B10" s="12">
        <v>477.88490000000002</v>
      </c>
      <c r="C10" s="12">
        <v>498.30009999999999</v>
      </c>
      <c r="D10" s="12">
        <v>357.84379999999999</v>
      </c>
      <c r="E10" s="12">
        <v>470.43430000000001</v>
      </c>
      <c r="F10" s="12">
        <v>658.27549999999997</v>
      </c>
      <c r="G10" s="12">
        <v>739.72879999999998</v>
      </c>
      <c r="H10" s="12">
        <v>804.77520000000004</v>
      </c>
      <c r="I10" s="12">
        <v>855.13729999999998</v>
      </c>
    </row>
    <row r="11" spans="1:9">
      <c r="A11" s="16" t="s">
        <v>20</v>
      </c>
      <c r="B11" s="12">
        <v>419.87799999999999</v>
      </c>
      <c r="C11" s="12">
        <v>440.58699999999999</v>
      </c>
      <c r="D11" s="12">
        <v>321.87720000000002</v>
      </c>
      <c r="E11" s="12">
        <v>404.46269999999998</v>
      </c>
      <c r="F11" s="12">
        <v>548.71389999999997</v>
      </c>
      <c r="G11" s="12">
        <v>622.89179999999999</v>
      </c>
      <c r="H11" s="12">
        <v>669.99360000000001</v>
      </c>
      <c r="I11" s="12">
        <v>709.16409999999996</v>
      </c>
    </row>
    <row r="12" spans="1:9">
      <c r="A12" s="16" t="s">
        <v>21</v>
      </c>
      <c r="B12" s="12">
        <v>366.59989999999999</v>
      </c>
      <c r="C12" s="12">
        <v>359.76150000000001</v>
      </c>
      <c r="D12" s="12">
        <v>224.58029999999999</v>
      </c>
      <c r="E12" s="12">
        <v>297.90260000000001</v>
      </c>
      <c r="F12" s="12">
        <v>418.0197</v>
      </c>
      <c r="G12" s="12">
        <v>485.23169999999999</v>
      </c>
      <c r="H12" s="12">
        <v>548.09839999999997</v>
      </c>
      <c r="I12" s="12">
        <v>589.65819999999997</v>
      </c>
    </row>
    <row r="13" spans="1:9">
      <c r="A13" s="16" t="s">
        <v>22</v>
      </c>
      <c r="B13" s="12">
        <v>349.22109999999998</v>
      </c>
      <c r="C13" s="12">
        <v>331.02030000000002</v>
      </c>
      <c r="D13" s="12">
        <v>167.08539999999999</v>
      </c>
      <c r="E13" s="12">
        <v>198.9716</v>
      </c>
      <c r="F13" s="12">
        <v>276.83159999999998</v>
      </c>
      <c r="G13" s="12">
        <v>390.1574</v>
      </c>
      <c r="H13" s="12">
        <v>461.22340000000003</v>
      </c>
      <c r="I13" s="12">
        <v>503.2987</v>
      </c>
    </row>
    <row r="14" spans="1:9">
      <c r="A14" s="16" t="s">
        <v>23</v>
      </c>
      <c r="B14" s="12">
        <v>393.3211</v>
      </c>
      <c r="C14" s="12">
        <v>401.87490000000003</v>
      </c>
      <c r="D14" s="12">
        <v>232.43600000000001</v>
      </c>
      <c r="E14" s="12">
        <v>241.4682</v>
      </c>
      <c r="F14" s="12">
        <v>247.64070000000001</v>
      </c>
      <c r="G14" s="12">
        <v>339.17529999999999</v>
      </c>
      <c r="H14" s="12">
        <v>376.35559999999998</v>
      </c>
      <c r="I14" s="12">
        <v>402.1712</v>
      </c>
    </row>
    <row r="15" spans="1:9">
      <c r="A15" s="16" t="s">
        <v>24</v>
      </c>
      <c r="B15" s="12">
        <v>92.205299999999994</v>
      </c>
      <c r="C15" s="12">
        <v>101.7748</v>
      </c>
      <c r="D15" s="12">
        <v>89.554100000000005</v>
      </c>
      <c r="E15" s="12">
        <v>111.8995</v>
      </c>
      <c r="F15" s="12">
        <v>134.3235</v>
      </c>
      <c r="G15" s="12">
        <v>181.9144</v>
      </c>
      <c r="H15" s="12">
        <v>193.58949999999999</v>
      </c>
      <c r="I15" s="12">
        <v>204.15090000000001</v>
      </c>
    </row>
    <row r="16" spans="1:9">
      <c r="A16" s="16" t="s">
        <v>25</v>
      </c>
      <c r="B16" s="12">
        <v>62.647599999999997</v>
      </c>
      <c r="C16" s="12">
        <v>63.244</v>
      </c>
      <c r="D16" s="12">
        <v>49.4803</v>
      </c>
      <c r="E16" s="12">
        <v>76.578500000000005</v>
      </c>
      <c r="F16" s="12">
        <v>71.875699999999995</v>
      </c>
      <c r="G16" s="12">
        <v>101.6892</v>
      </c>
      <c r="H16" s="12">
        <v>110.4866</v>
      </c>
      <c r="I16" s="12">
        <v>117.3488</v>
      </c>
    </row>
    <row r="17" spans="1:9">
      <c r="A17" s="19" t="s">
        <v>26</v>
      </c>
      <c r="B17" s="20">
        <f t="shared" ref="B17:I17" si="0">SUM(B6:B16)</f>
        <v>5650.4689999999991</v>
      </c>
      <c r="C17" s="20">
        <f t="shared" si="0"/>
        <v>5710.7082999999993</v>
      </c>
      <c r="D17" s="20">
        <f t="shared" si="0"/>
        <v>3403.3998000000001</v>
      </c>
      <c r="E17" s="20">
        <f t="shared" si="0"/>
        <v>4177.1787999999997</v>
      </c>
      <c r="F17" s="20">
        <f t="shared" si="0"/>
        <v>5561.6071000000002</v>
      </c>
      <c r="G17" s="20">
        <f t="shared" si="0"/>
        <v>7493.9449000000004</v>
      </c>
      <c r="H17" s="20">
        <f t="shared" si="0"/>
        <v>8415.5867999999991</v>
      </c>
      <c r="I17" s="20">
        <f t="shared" si="0"/>
        <v>8991.1345999999994</v>
      </c>
    </row>
    <row r="18" spans="1:9">
      <c r="A18" s="25" t="s">
        <v>27</v>
      </c>
      <c r="B18" s="26">
        <v>269.75080000000003</v>
      </c>
      <c r="C18" s="26">
        <v>299.29860000000002</v>
      </c>
      <c r="D18" s="26">
        <v>336.28440000000001</v>
      </c>
      <c r="E18" s="26">
        <v>356.30220000000003</v>
      </c>
      <c r="F18" s="26">
        <v>414.58800000000002</v>
      </c>
      <c r="G18" s="26">
        <v>467.25830000000002</v>
      </c>
      <c r="H18" s="26">
        <v>515.95550000000003</v>
      </c>
      <c r="I18" s="26">
        <v>515.95550000000003</v>
      </c>
    </row>
    <row r="19" spans="1:9">
      <c r="A19" s="19" t="s">
        <v>28</v>
      </c>
      <c r="B19" s="20">
        <f t="shared" ref="B19:I19" si="1">B17+B18</f>
        <v>5920.2197999999989</v>
      </c>
      <c r="C19" s="20">
        <f t="shared" si="1"/>
        <v>6010.0068999999994</v>
      </c>
      <c r="D19" s="20">
        <f t="shared" si="1"/>
        <v>3739.6842000000001</v>
      </c>
      <c r="E19" s="20">
        <f t="shared" si="1"/>
        <v>4533.4809999999998</v>
      </c>
      <c r="F19" s="20">
        <f t="shared" si="1"/>
        <v>5976.1950999999999</v>
      </c>
      <c r="G19" s="20">
        <f t="shared" si="1"/>
        <v>7961.2032000000008</v>
      </c>
      <c r="H19" s="20">
        <f t="shared" si="1"/>
        <v>8931.5422999999992</v>
      </c>
      <c r="I19" s="20">
        <f t="shared" si="1"/>
        <v>9507.0900999999994</v>
      </c>
    </row>
    <row r="21" spans="1:9">
      <c r="A21" s="31" t="s">
        <v>29</v>
      </c>
      <c r="B21" s="31"/>
      <c r="C21" s="31"/>
      <c r="D21" s="31"/>
      <c r="E21" s="31"/>
      <c r="F21" s="31"/>
      <c r="G21" s="31"/>
      <c r="H21" s="31"/>
      <c r="I21" s="31"/>
    </row>
    <row r="22" spans="1:9">
      <c r="A22" s="31" t="s">
        <v>30</v>
      </c>
      <c r="B22" s="31"/>
      <c r="C22" s="31"/>
      <c r="D22" s="31"/>
      <c r="E22" s="31"/>
      <c r="F22" s="31"/>
      <c r="G22" s="31"/>
      <c r="H22" s="31"/>
      <c r="I22" s="31"/>
    </row>
    <row r="23" spans="1:9">
      <c r="C23" s="40">
        <f>+C19/B19-1</f>
        <v>1.5166176769315198E-2</v>
      </c>
      <c r="D23" s="40">
        <f t="shared" ref="D23:I23" si="2">+D19/C19-1</f>
        <v>-0.37775708710084832</v>
      </c>
      <c r="E23" s="40">
        <f t="shared" si="2"/>
        <v>0.21226305686453406</v>
      </c>
      <c r="F23" s="40">
        <f t="shared" si="2"/>
        <v>0.31823539130306266</v>
      </c>
      <c r="G23" s="40">
        <f t="shared" si="2"/>
        <v>0.33215249281269288</v>
      </c>
      <c r="H23" s="40">
        <f t="shared" si="2"/>
        <v>0.12188347359353902</v>
      </c>
      <c r="I23" s="40">
        <f t="shared" si="2"/>
        <v>6.4439912018330769E-2</v>
      </c>
    </row>
  </sheetData>
  <mergeCells count="5">
    <mergeCell ref="A1:I1"/>
    <mergeCell ref="A2:I2"/>
    <mergeCell ref="A3:I3"/>
    <mergeCell ref="A21:I21"/>
    <mergeCell ref="A22:I22"/>
  </mergeCells>
  <conditionalFormatting sqref="A6:I19">
    <cfRule type="expression" dxfId="1" priority="1">
      <formula>MOD(ROW(),2)=0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showGridLines="0" workbookViewId="0">
      <selection sqref="A1:H1"/>
    </sheetView>
  </sheetViews>
  <sheetFormatPr baseColWidth="10" defaultColWidth="8.6640625" defaultRowHeight="14.5"/>
  <cols>
    <col min="1" max="1" width="43" style="1" customWidth="1"/>
    <col min="2" max="7" width="15" style="1" customWidth="1"/>
    <col min="8" max="8" width="18" style="1" customWidth="1"/>
    <col min="9" max="16384" width="8.6640625" style="1"/>
  </cols>
  <sheetData>
    <row r="1" spans="1:9" ht="32" customHeight="1">
      <c r="A1" s="2" t="s">
        <v>31</v>
      </c>
      <c r="B1" s="2" t="s">
        <v>31</v>
      </c>
      <c r="C1" s="2" t="s">
        <v>31</v>
      </c>
      <c r="D1" s="2" t="s">
        <v>31</v>
      </c>
      <c r="E1" s="2" t="s">
        <v>31</v>
      </c>
      <c r="F1" s="2" t="s">
        <v>31</v>
      </c>
      <c r="G1" s="2" t="s">
        <v>31</v>
      </c>
      <c r="H1" s="2" t="s">
        <v>31</v>
      </c>
    </row>
    <row r="2" spans="1:9" ht="22" customHeight="1">
      <c r="A2" s="38" t="s">
        <v>32</v>
      </c>
      <c r="B2" s="38" t="s">
        <v>32</v>
      </c>
      <c r="C2" s="38" t="s">
        <v>32</v>
      </c>
      <c r="D2" s="38" t="s">
        <v>32</v>
      </c>
      <c r="E2" s="38" t="s">
        <v>32</v>
      </c>
      <c r="F2" s="38" t="s">
        <v>32</v>
      </c>
      <c r="G2" s="38" t="s">
        <v>32</v>
      </c>
      <c r="H2" s="38" t="s">
        <v>32</v>
      </c>
    </row>
    <row r="3" spans="1:9" ht="4" customHeight="1">
      <c r="A3" s="10"/>
      <c r="B3" s="10"/>
      <c r="C3" s="10"/>
      <c r="D3" s="10"/>
      <c r="E3" s="10"/>
      <c r="F3" s="10"/>
      <c r="G3" s="10"/>
      <c r="H3" s="10"/>
      <c r="I3" s="37"/>
    </row>
    <row r="5" spans="1:9" ht="40" customHeight="1">
      <c r="A5" s="3" t="s">
        <v>14</v>
      </c>
      <c r="B5" s="4" t="s">
        <v>33</v>
      </c>
      <c r="C5" s="4" t="s">
        <v>34</v>
      </c>
      <c r="D5" s="4" t="s">
        <v>35</v>
      </c>
      <c r="E5" s="4" t="s">
        <v>36</v>
      </c>
      <c r="F5" s="4" t="s">
        <v>37</v>
      </c>
      <c r="G5" s="4" t="s">
        <v>38</v>
      </c>
      <c r="H5" s="5" t="s">
        <v>39</v>
      </c>
    </row>
    <row r="6" spans="1:9">
      <c r="A6" s="13" t="s">
        <v>15</v>
      </c>
      <c r="B6" s="11">
        <f>'T2. Niveles por rama'!H6</f>
        <v>2000.4481000000001</v>
      </c>
      <c r="C6" s="11">
        <f>'T2. Niveles por rama'!I6</f>
        <v>2147.9031</v>
      </c>
      <c r="D6" s="14">
        <f>C6/'T1. Serie anual'!I6*100</f>
        <v>22.592644830409256</v>
      </c>
      <c r="E6" s="7">
        <f>('T2. Niveles por rama'!H6/'T2. Niveles por rama'!G6-1)*100</f>
        <v>12.270284716522672</v>
      </c>
      <c r="F6" s="7">
        <f t="shared" ref="F6:F19" si="0">(C6/B6-1)*100</f>
        <v>7.3710985053798694</v>
      </c>
      <c r="G6" s="6">
        <f>(C6-B6)/'T1. Serie anual'!H6*100</f>
        <v>1.6509466679679716</v>
      </c>
      <c r="H6" s="15" t="s">
        <v>40</v>
      </c>
    </row>
    <row r="7" spans="1:9">
      <c r="A7" s="16" t="s">
        <v>16</v>
      </c>
      <c r="B7" s="12">
        <f>'T2. Niveles por rama'!H7</f>
        <v>1255.3666000000001</v>
      </c>
      <c r="C7" s="12">
        <f>'T2. Niveles por rama'!I7</f>
        <v>1308.8844999999999</v>
      </c>
      <c r="D7" s="17">
        <f>C7/'T1. Serie anual'!I6*100</f>
        <v>13.767456563812305</v>
      </c>
      <c r="E7" s="9">
        <f>('T2. Niveles por rama'!H7/'T2. Niveles por rama'!G7-1)*100</f>
        <v>13.523470159552019</v>
      </c>
      <c r="F7" s="9">
        <f t="shared" si="0"/>
        <v>4.2631291926995551</v>
      </c>
      <c r="G7" s="8">
        <f>(C7-B7)/'T1. Serie anual'!H6*100</f>
        <v>0.59920110326298104</v>
      </c>
      <c r="H7" s="18" t="s">
        <v>40</v>
      </c>
    </row>
    <row r="8" spans="1:9">
      <c r="A8" s="16" t="s">
        <v>17</v>
      </c>
      <c r="B8" s="12">
        <f>'T2. Niveles por rama'!H8</f>
        <v>1088.1086</v>
      </c>
      <c r="C8" s="12">
        <f>'T2. Niveles por rama'!I8</f>
        <v>1192.9930999999999</v>
      </c>
      <c r="D8" s="17">
        <f>C8/'T1. Serie anual'!I6*100</f>
        <v>12.548456861684734</v>
      </c>
      <c r="E8" s="9">
        <f>('T2. Niveles por rama'!H8/'T2. Niveles por rama'!G8-1)*100</f>
        <v>20.090213183000106</v>
      </c>
      <c r="F8" s="9">
        <f t="shared" si="0"/>
        <v>9.6391573414638785</v>
      </c>
      <c r="G8" s="8">
        <f>(C8-B8)/'T1. Serie anual'!H6*100</f>
        <v>1.1743156610253069</v>
      </c>
      <c r="H8" s="18" t="s">
        <v>40</v>
      </c>
    </row>
    <row r="9" spans="1:9">
      <c r="A9" s="16" t="s">
        <v>18</v>
      </c>
      <c r="B9" s="12">
        <f>'T2. Niveles por rama'!H9</f>
        <v>907.14120000000003</v>
      </c>
      <c r="C9" s="12">
        <f>'T2. Niveles por rama'!I9</f>
        <v>960.42470000000003</v>
      </c>
      <c r="D9" s="17">
        <f>C9/'T1. Serie anual'!I6*100</f>
        <v>10.10219415086852</v>
      </c>
      <c r="E9" s="9">
        <f>('T2. Niveles por rama'!H9/'T2. Niveles por rama'!G9-1)*100</f>
        <v>8.064438312613099</v>
      </c>
      <c r="F9" s="9">
        <f t="shared" si="0"/>
        <v>5.873782383602455</v>
      </c>
      <c r="G9" s="8">
        <f>(C9-B9)/'T1. Serie anual'!H6*100</f>
        <v>0.59657669650179013</v>
      </c>
      <c r="H9" s="18" t="s">
        <v>40</v>
      </c>
    </row>
    <row r="10" spans="1:9">
      <c r="A10" s="16" t="s">
        <v>19</v>
      </c>
      <c r="B10" s="12">
        <f>'T2. Niveles por rama'!H10</f>
        <v>804.77520000000004</v>
      </c>
      <c r="C10" s="12">
        <f>'T2. Niveles por rama'!I10</f>
        <v>855.13729999999998</v>
      </c>
      <c r="D10" s="17">
        <f>C10/'T1. Serie anual'!I6*100</f>
        <v>8.9947322577704405</v>
      </c>
      <c r="E10" s="9">
        <f>('T2. Niveles por rama'!H10/'T2. Niveles por rama'!G10-1)*100</f>
        <v>8.7932766711259713</v>
      </c>
      <c r="F10" s="9">
        <f t="shared" si="0"/>
        <v>6.2579090409346616</v>
      </c>
      <c r="G10" s="8">
        <f>(C10-B10)/'T1. Serie anual'!H6*100</f>
        <v>0.56386789994825359</v>
      </c>
      <c r="H10" s="18" t="s">
        <v>40</v>
      </c>
    </row>
    <row r="11" spans="1:9">
      <c r="A11" s="16" t="s">
        <v>20</v>
      </c>
      <c r="B11" s="12">
        <f>'T2. Niveles por rama'!H11</f>
        <v>669.99360000000001</v>
      </c>
      <c r="C11" s="12">
        <f>'T2. Niveles por rama'!I11</f>
        <v>709.16409999999996</v>
      </c>
      <c r="D11" s="17">
        <f>C11/'T1. Serie anual'!I6*100</f>
        <v>7.4593181777040272</v>
      </c>
      <c r="E11" s="9">
        <f>('T2. Niveles por rama'!H11/'T2. Niveles por rama'!G11-1)*100</f>
        <v>7.5617948414154812</v>
      </c>
      <c r="F11" s="9">
        <f t="shared" si="0"/>
        <v>5.8463991297827311</v>
      </c>
      <c r="G11" s="8">
        <f>(C11-B11)/'T1. Serie anual'!H6*100</f>
        <v>0.43856367337587315</v>
      </c>
      <c r="H11" s="18" t="s">
        <v>40</v>
      </c>
    </row>
    <row r="12" spans="1:9">
      <c r="A12" s="16" t="s">
        <v>21</v>
      </c>
      <c r="B12" s="12">
        <f>'T2. Niveles por rama'!H12</f>
        <v>548.09839999999997</v>
      </c>
      <c r="C12" s="12">
        <f>'T2. Niveles por rama'!I12</f>
        <v>589.65819999999997</v>
      </c>
      <c r="D12" s="17">
        <f>C12/'T1. Serie anual'!I6*100</f>
        <v>6.2022994817310089</v>
      </c>
      <c r="E12" s="9">
        <f>('T2. Niveles por rama'!H12/'T2. Niveles por rama'!G12-1)*100</f>
        <v>12.956016682339587</v>
      </c>
      <c r="F12" s="9">
        <f t="shared" si="0"/>
        <v>7.5825435724680146</v>
      </c>
      <c r="G12" s="8">
        <f>(C12-B12)/'T1. Serie anual'!H6*100</f>
        <v>0.4653149322262069</v>
      </c>
      <c r="H12" s="18" t="s">
        <v>40</v>
      </c>
    </row>
    <row r="13" spans="1:9">
      <c r="A13" s="16" t="s">
        <v>22</v>
      </c>
      <c r="B13" s="12">
        <f>'T2. Niveles por rama'!H13</f>
        <v>461.22340000000003</v>
      </c>
      <c r="C13" s="12">
        <f>'T2. Niveles por rama'!I13</f>
        <v>503.2987</v>
      </c>
      <c r="D13" s="17">
        <f>C13/'T1. Serie anual'!I6*100</f>
        <v>5.2939300533188387</v>
      </c>
      <c r="E13" s="9">
        <f>('T2. Niveles por rama'!H13/'T2. Niveles por rama'!G13-1)*100</f>
        <v>18.214700015942299</v>
      </c>
      <c r="F13" s="9">
        <f t="shared" si="0"/>
        <v>9.1225423514938786</v>
      </c>
      <c r="G13" s="8">
        <f>(C13-B13)/'T1. Serie anual'!H6*100</f>
        <v>0.47108661177140676</v>
      </c>
      <c r="H13" s="18" t="s">
        <v>40</v>
      </c>
    </row>
    <row r="14" spans="1:9">
      <c r="A14" s="16" t="s">
        <v>23</v>
      </c>
      <c r="B14" s="12">
        <f>'T2. Niveles por rama'!H14</f>
        <v>376.35559999999998</v>
      </c>
      <c r="C14" s="12">
        <f>'T2. Niveles por rama'!I14</f>
        <v>402.1712</v>
      </c>
      <c r="D14" s="17">
        <f>C14/'T1. Serie anual'!I6*100</f>
        <v>4.2302239251945242</v>
      </c>
      <c r="E14" s="9">
        <f>('T2. Niveles por rama'!H14/'T2. Niveles por rama'!G14-1)*100</f>
        <v>10.961971582246699</v>
      </c>
      <c r="F14" s="9">
        <f t="shared" si="0"/>
        <v>6.8593638569480531</v>
      </c>
      <c r="G14" s="8">
        <f>(C14-B14)/'T1. Serie anual'!H6*100</f>
        <v>0.28903854600789408</v>
      </c>
      <c r="H14" s="18" t="s">
        <v>40</v>
      </c>
    </row>
    <row r="15" spans="1:9">
      <c r="A15" s="16" t="s">
        <v>24</v>
      </c>
      <c r="B15" s="12">
        <f>'T2. Niveles por rama'!H15</f>
        <v>193.58949999999999</v>
      </c>
      <c r="C15" s="12">
        <f>'T2. Niveles por rama'!I15</f>
        <v>204.15090000000001</v>
      </c>
      <c r="D15" s="17">
        <f>C15/'T1. Serie anual'!I6*100</f>
        <v>2.147354215145179</v>
      </c>
      <c r="E15" s="9">
        <f>('T2. Niveles por rama'!H15/'T2. Niveles por rama'!G15-1)*100</f>
        <v>6.4179086427462506</v>
      </c>
      <c r="F15" s="9">
        <f t="shared" si="0"/>
        <v>5.4555644805116099</v>
      </c>
      <c r="G15" s="8">
        <f>(C15-B15)/'T1. Serie anual'!H6*100</f>
        <v>0.11824833433303028</v>
      </c>
      <c r="H15" s="18" t="s">
        <v>40</v>
      </c>
    </row>
    <row r="16" spans="1:9">
      <c r="A16" s="16" t="s">
        <v>25</v>
      </c>
      <c r="B16" s="12">
        <f>'T2. Niveles por rama'!H16</f>
        <v>110.4866</v>
      </c>
      <c r="C16" s="12">
        <f>'T2. Niveles por rama'!I16</f>
        <v>117.3488</v>
      </c>
      <c r="D16" s="17">
        <f>C16/'T1. Serie anual'!I6*100</f>
        <v>1.2343293138665006</v>
      </c>
      <c r="E16" s="9">
        <f>('T2. Niveles por rama'!H16/'T2. Niveles por rama'!G16-1)*100</f>
        <v>8.6512628676398187</v>
      </c>
      <c r="F16" s="9">
        <f t="shared" si="0"/>
        <v>6.2108889222765473</v>
      </c>
      <c r="G16" s="8">
        <f>(C16-B16)/'T1. Serie anual'!H6*100</f>
        <v>7.6831075412361893E-2</v>
      </c>
      <c r="H16" s="18" t="s">
        <v>40</v>
      </c>
    </row>
    <row r="17" spans="1:8">
      <c r="A17" s="19" t="s">
        <v>26</v>
      </c>
      <c r="B17" s="20">
        <f>'T2. Niveles por rama'!H17</f>
        <v>8415.5867999999991</v>
      </c>
      <c r="C17" s="20">
        <f>'T2. Niveles por rama'!I17</f>
        <v>8991.1345999999994</v>
      </c>
      <c r="D17" s="21">
        <f>C17/'T1. Serie anual'!I6*100</f>
        <v>94.572939831505337</v>
      </c>
      <c r="E17" s="22">
        <f>('T2. Niveles por rama'!H17/'T2. Niveles por rama'!G17-1)*100</f>
        <v>12.298487809804936</v>
      </c>
      <c r="F17" s="22">
        <f t="shared" si="0"/>
        <v>6.8390691425106676</v>
      </c>
      <c r="G17" s="23">
        <f>(C17-B17)/'T1. Serie anual'!H6*100</f>
        <v>6.4439912018330849</v>
      </c>
      <c r="H17" s="24" t="s">
        <v>41</v>
      </c>
    </row>
    <row r="18" spans="1:8">
      <c r="A18" s="25" t="s">
        <v>42</v>
      </c>
      <c r="B18" s="26">
        <f>'T2. Niveles por rama'!H18</f>
        <v>515.95550000000003</v>
      </c>
      <c r="C18" s="26">
        <f>'T2. Niveles por rama'!I18</f>
        <v>515.95550000000003</v>
      </c>
      <c r="D18" s="27">
        <f>C18/'T1. Serie anual'!I6*100</f>
        <v>5.4270601684946698</v>
      </c>
      <c r="E18" s="28">
        <f>('T2. Niveles por rama'!H18/'T2. Niveles por rama'!G18-1)*100</f>
        <v>10.421901547816281</v>
      </c>
      <c r="F18" s="28">
        <f t="shared" si="0"/>
        <v>0</v>
      </c>
      <c r="G18" s="29">
        <f>(C18-B18)/'T1. Serie anual'!H6*100</f>
        <v>0</v>
      </c>
      <c r="H18" s="30" t="s">
        <v>43</v>
      </c>
    </row>
    <row r="19" spans="1:8">
      <c r="A19" s="19" t="s">
        <v>44</v>
      </c>
      <c r="B19" s="20">
        <f>'T2. Niveles por rama'!H19</f>
        <v>8931.5422999999992</v>
      </c>
      <c r="C19" s="20">
        <f>'T2. Niveles por rama'!I19</f>
        <v>9507.0900999999994</v>
      </c>
      <c r="D19" s="21">
        <f>C19/'T1. Serie anual'!I6*100</f>
        <v>100</v>
      </c>
      <c r="E19" s="22">
        <f>('T2. Niveles por rama'!H19/'T2. Niveles por rama'!G19-1)*100</f>
        <v>12.188347359353902</v>
      </c>
      <c r="F19" s="22">
        <f t="shared" si="0"/>
        <v>6.4439912018330769</v>
      </c>
      <c r="G19" s="23">
        <f>(C19-B19)/'T1. Serie anual'!H6*100</f>
        <v>6.4439912018330849</v>
      </c>
      <c r="H19" s="24" t="s">
        <v>45</v>
      </c>
    </row>
    <row r="21" spans="1:8">
      <c r="A21" s="31" t="s">
        <v>46</v>
      </c>
      <c r="B21" s="31"/>
      <c r="C21" s="31"/>
      <c r="D21" s="31"/>
      <c r="E21" s="31"/>
      <c r="F21" s="31"/>
      <c r="G21" s="31"/>
      <c r="H21" s="31"/>
    </row>
    <row r="22" spans="1:8">
      <c r="A22" s="31" t="s">
        <v>30</v>
      </c>
      <c r="B22" s="31"/>
      <c r="C22" s="31"/>
      <c r="D22" s="31"/>
      <c r="E22" s="31"/>
      <c r="F22" s="31"/>
      <c r="G22" s="31"/>
      <c r="H22" s="31"/>
    </row>
    <row r="23" spans="1:8">
      <c r="G23" s="41"/>
    </row>
    <row r="24" spans="1:8">
      <c r="G24" s="39"/>
    </row>
  </sheetData>
  <mergeCells count="5">
    <mergeCell ref="A1:H1"/>
    <mergeCell ref="A2:H2"/>
    <mergeCell ref="A3:H3"/>
    <mergeCell ref="A21:H21"/>
    <mergeCell ref="A22:H22"/>
  </mergeCells>
  <conditionalFormatting sqref="A6:H19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T1. Serie anual</vt:lpstr>
      <vt:lpstr>T2. Niveles por rama</vt:lpstr>
      <vt:lpstr>T3. Variaciones e incidencias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Pereyra Alam</dc:creator>
  <cp:lastModifiedBy>Pamela Pereyra Alam</cp:lastModifiedBy>
  <dcterms:created xsi:type="dcterms:W3CDTF">2026-08-05T20:08:07Z</dcterms:created>
  <dcterms:modified xsi:type="dcterms:W3CDTF">2026-08-05T20:11:57Z</dcterms:modified>
</cp:coreProperties>
</file>