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1005" yWindow="480" windowWidth="13395" windowHeight="10905"/>
  </bookViews>
  <sheets>
    <sheet name="Estadísticas " sheetId="1" r:id="rId1"/>
    <sheet name="Gráfico 1" sheetId="4" r:id="rId2"/>
    <sheet name="Gráfico 2" sheetId="3" r:id="rId3"/>
    <sheet name="Gráfico1" sheetId="2" r:id="rId4"/>
  </sheets>
  <definedNames>
    <definedName name="_xlnm.Print_Area" localSheetId="0">'Estadísticas '!$A$6:$Q$143</definedName>
  </definedNames>
  <calcPr calcId="144525"/>
</workbook>
</file>

<file path=xl/calcChain.xml><?xml version="1.0" encoding="utf-8"?>
<calcChain xmlns="http://schemas.openxmlformats.org/spreadsheetml/2006/main">
  <c r="Q137" i="1" l="1"/>
  <c r="M98" i="1"/>
  <c r="M136" i="1"/>
  <c r="N136" i="1" s="1"/>
  <c r="M134" i="1"/>
  <c r="N134" i="1" s="1"/>
  <c r="M130" i="1"/>
  <c r="N130" i="1" s="1"/>
  <c r="M118" i="1"/>
  <c r="N118" i="1" s="1"/>
  <c r="N98" i="1"/>
  <c r="M84" i="1"/>
  <c r="M82" i="1"/>
  <c r="N82" i="1" s="1"/>
  <c r="M67" i="1"/>
  <c r="N67" i="1" s="1"/>
  <c r="M60" i="1"/>
  <c r="N60" i="1" s="1"/>
  <c r="M52" i="1"/>
  <c r="N52" i="1" s="1"/>
  <c r="M49" i="1"/>
  <c r="N49" i="1" s="1"/>
  <c r="M41" i="1"/>
  <c r="N41" i="1" s="1"/>
  <c r="M36" i="1"/>
  <c r="N36" i="1" s="1"/>
  <c r="M32" i="1"/>
  <c r="N32" i="1" s="1"/>
  <c r="M26" i="1"/>
  <c r="N26" i="1" s="1"/>
  <c r="M23" i="1"/>
  <c r="N23" i="1" s="1"/>
  <c r="N138" i="1"/>
  <c r="N24" i="1"/>
  <c r="N25" i="1"/>
  <c r="N27" i="1"/>
  <c r="N28" i="1"/>
  <c r="N29" i="1"/>
  <c r="N30" i="1"/>
  <c r="N31" i="1"/>
  <c r="N33" i="1"/>
  <c r="N34" i="1"/>
  <c r="N35" i="1"/>
  <c r="N37" i="1"/>
  <c r="N38" i="1"/>
  <c r="N39" i="1"/>
  <c r="N40" i="1"/>
  <c r="N42" i="1"/>
  <c r="N43" i="1"/>
  <c r="N44" i="1"/>
  <c r="N45" i="1"/>
  <c r="N46" i="1"/>
  <c r="N47" i="1"/>
  <c r="N48" i="1"/>
  <c r="N50" i="1"/>
  <c r="N51" i="1"/>
  <c r="N53" i="1"/>
  <c r="N54" i="1"/>
  <c r="N55" i="1"/>
  <c r="N56" i="1"/>
  <c r="N57" i="1"/>
  <c r="N58" i="1"/>
  <c r="N59" i="1"/>
  <c r="N61" i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1" i="1"/>
  <c r="N132" i="1"/>
  <c r="N133" i="1"/>
  <c r="N135" i="1"/>
  <c r="N22" i="1"/>
  <c r="N21" i="1"/>
  <c r="N20" i="1"/>
  <c r="M137" i="1" l="1"/>
  <c r="R137" i="1"/>
  <c r="U138" i="1" s="1"/>
  <c r="O137" i="1"/>
  <c r="M139" i="1" l="1"/>
  <c r="N137" i="1"/>
  <c r="N139" i="1" s="1"/>
  <c r="U137" i="1"/>
  <c r="Q139" i="1"/>
  <c r="L136" i="1"/>
  <c r="H36" i="1"/>
  <c r="I36" i="1"/>
  <c r="J36" i="1"/>
  <c r="K36" i="1"/>
  <c r="L36" i="1"/>
  <c r="G36" i="1"/>
  <c r="L26" i="1"/>
  <c r="L134" i="1"/>
  <c r="L130" i="1"/>
  <c r="L118" i="1"/>
  <c r="L98" i="1"/>
  <c r="L84" i="1"/>
  <c r="L82" i="1"/>
  <c r="L67" i="1"/>
  <c r="L60" i="1"/>
  <c r="L52" i="1"/>
  <c r="L49" i="1"/>
  <c r="L41" i="1"/>
  <c r="L32" i="1"/>
  <c r="L23" i="1"/>
  <c r="I60" i="1"/>
  <c r="H49" i="1"/>
  <c r="K32" i="1"/>
  <c r="J32" i="1"/>
  <c r="I32" i="1"/>
  <c r="H32" i="1"/>
  <c r="G32" i="1"/>
  <c r="E32" i="1"/>
  <c r="F32" i="1"/>
  <c r="F136" i="1"/>
  <c r="G136" i="1"/>
  <c r="H136" i="1"/>
  <c r="I136" i="1"/>
  <c r="J136" i="1"/>
  <c r="K136" i="1"/>
  <c r="E136" i="1"/>
  <c r="D136" i="1"/>
  <c r="K130" i="1"/>
  <c r="H130" i="1"/>
  <c r="G130" i="1"/>
  <c r="F130" i="1"/>
  <c r="I130" i="1"/>
  <c r="J130" i="1"/>
  <c r="J52" i="1"/>
  <c r="I52" i="1"/>
  <c r="I134" i="1"/>
  <c r="J134" i="1"/>
  <c r="K134" i="1"/>
  <c r="I118" i="1"/>
  <c r="J118" i="1"/>
  <c r="K118" i="1"/>
  <c r="I98" i="1"/>
  <c r="J98" i="1"/>
  <c r="K98" i="1"/>
  <c r="I84" i="1"/>
  <c r="I137" i="1" s="1"/>
  <c r="I139" i="1" s="1"/>
  <c r="J84" i="1"/>
  <c r="K84" i="1"/>
  <c r="I82" i="1"/>
  <c r="J82" i="1"/>
  <c r="K82" i="1"/>
  <c r="I67" i="1"/>
  <c r="J67" i="1"/>
  <c r="K67" i="1"/>
  <c r="J60" i="1"/>
  <c r="K60" i="1"/>
  <c r="K52" i="1"/>
  <c r="I49" i="1"/>
  <c r="J49" i="1"/>
  <c r="K49" i="1"/>
  <c r="I41" i="1"/>
  <c r="J41" i="1"/>
  <c r="K41" i="1"/>
  <c r="K26" i="1"/>
  <c r="I26" i="1"/>
  <c r="J26" i="1"/>
  <c r="I23" i="1"/>
  <c r="J23" i="1"/>
  <c r="K23" i="1"/>
  <c r="H23" i="1"/>
  <c r="H137" i="1" s="1"/>
  <c r="H139" i="1" s="1"/>
  <c r="H26" i="1"/>
  <c r="H41" i="1"/>
  <c r="H52" i="1"/>
  <c r="H60" i="1"/>
  <c r="H67" i="1"/>
  <c r="H82" i="1"/>
  <c r="H84" i="1"/>
  <c r="H98" i="1"/>
  <c r="H118" i="1"/>
  <c r="H134" i="1"/>
  <c r="D23" i="1"/>
  <c r="E23" i="1"/>
  <c r="F23" i="1"/>
  <c r="F26" i="1"/>
  <c r="G23" i="1"/>
  <c r="G26" i="1"/>
  <c r="D26" i="1"/>
  <c r="E26" i="1"/>
  <c r="D32" i="1"/>
  <c r="D36" i="1"/>
  <c r="E36" i="1"/>
  <c r="F36" i="1"/>
  <c r="D41" i="1"/>
  <c r="E41" i="1"/>
  <c r="F41" i="1"/>
  <c r="F137" i="1" s="1"/>
  <c r="F139" i="1" s="1"/>
  <c r="G41" i="1"/>
  <c r="D49" i="1"/>
  <c r="E49" i="1"/>
  <c r="F49" i="1"/>
  <c r="G49" i="1"/>
  <c r="D52" i="1"/>
  <c r="E52" i="1"/>
  <c r="F52" i="1"/>
  <c r="G52" i="1"/>
  <c r="D60" i="1"/>
  <c r="E60" i="1"/>
  <c r="F60" i="1"/>
  <c r="G60" i="1"/>
  <c r="D67" i="1"/>
  <c r="E67" i="1"/>
  <c r="F67" i="1"/>
  <c r="G67" i="1"/>
  <c r="D82" i="1"/>
  <c r="E82" i="1"/>
  <c r="F82" i="1"/>
  <c r="G82" i="1"/>
  <c r="D84" i="1"/>
  <c r="E84" i="1"/>
  <c r="F84" i="1"/>
  <c r="G84" i="1"/>
  <c r="D98" i="1"/>
  <c r="E98" i="1"/>
  <c r="F98" i="1"/>
  <c r="G98" i="1"/>
  <c r="D118" i="1"/>
  <c r="E118" i="1"/>
  <c r="F118" i="1"/>
  <c r="G118" i="1"/>
  <c r="D130" i="1"/>
  <c r="E130" i="1"/>
  <c r="D134" i="1"/>
  <c r="E134" i="1"/>
  <c r="F134" i="1"/>
  <c r="G134" i="1"/>
  <c r="P137" i="1"/>
  <c r="K137" i="1" l="1"/>
  <c r="K139" i="1" s="1"/>
  <c r="J137" i="1"/>
  <c r="J139" i="1" s="1"/>
  <c r="D137" i="1"/>
  <c r="D139" i="1" s="1"/>
  <c r="E137" i="1"/>
  <c r="E139" i="1" s="1"/>
  <c r="L137" i="1"/>
  <c r="L139" i="1" s="1"/>
  <c r="G137" i="1"/>
  <c r="G139" i="1" s="1"/>
</calcChain>
</file>

<file path=xl/sharedStrings.xml><?xml version="1.0" encoding="utf-8"?>
<sst xmlns="http://schemas.openxmlformats.org/spreadsheetml/2006/main" count="174" uniqueCount="146">
  <si>
    <t xml:space="preserve">     </t>
  </si>
  <si>
    <t xml:space="preserve">                                                                                                                 </t>
  </si>
  <si>
    <t>REGION</t>
  </si>
  <si>
    <t>TOTAL</t>
  </si>
  <si>
    <t>P.N. LAUCA</t>
  </si>
  <si>
    <t>P.N. VOLCAN ISLUGA</t>
  </si>
  <si>
    <t>R.N. LAS VICUÑAS</t>
  </si>
  <si>
    <t>R.N. PAMPA DEL TAMARUGAL</t>
  </si>
  <si>
    <t>M.N. SALAR DE SURIRE</t>
  </si>
  <si>
    <t>SUBTOTAL</t>
  </si>
  <si>
    <t>P.N. LLULLAILLACO</t>
  </si>
  <si>
    <t>R.N. LA CHIMBA</t>
  </si>
  <si>
    <t>R.N. LOS FLAMENCOS</t>
  </si>
  <si>
    <t>M.N. LA PORTADA</t>
  </si>
  <si>
    <t>P.N. PAN DE AZÚCAR</t>
  </si>
  <si>
    <t>P.N. LLANOS DE CHALLE</t>
  </si>
  <si>
    <t>P.N. NEVADO DE TRES CRUCES</t>
  </si>
  <si>
    <t>P.N. BOSQUE FRAY JORGE</t>
  </si>
  <si>
    <t>R.N. PINGÜINO DE HUMBOLDT</t>
  </si>
  <si>
    <t>R.N. LAS CHINCHILLAS</t>
  </si>
  <si>
    <t>M.N. PICHASCA</t>
  </si>
  <si>
    <t>P.N. LA CAMPANA</t>
  </si>
  <si>
    <t>P.N. ARCHIPIELAGO DE JUAN FERNANDEZ</t>
  </si>
  <si>
    <t>R.N. RÍO BLANCO</t>
  </si>
  <si>
    <t>R.N. LAGO PEÑUELAS</t>
  </si>
  <si>
    <t>R.N. EL YALI</t>
  </si>
  <si>
    <t>M.N. ISLA CACHAGUA</t>
  </si>
  <si>
    <t>S.N. LAGUNA EL PERAL</t>
  </si>
  <si>
    <t>R.N. RIO DE LOS CIPRESES</t>
  </si>
  <si>
    <t>R.N. ROBLERÍA DEL COBRE DE LONCHA</t>
  </si>
  <si>
    <t>R.N. FEDERICO ALBERT</t>
  </si>
  <si>
    <t>R.N. LAGUNA TORCA</t>
  </si>
  <si>
    <t>R.N. LOS RUILES</t>
  </si>
  <si>
    <t>R.N. LOS BELLOTOS DEL MELADO</t>
  </si>
  <si>
    <t>R.N. LOS QUEULES</t>
  </si>
  <si>
    <t>R.N. ALTOS DE LIRCAY</t>
  </si>
  <si>
    <t>P.N. LAGUNA DEL LAJA</t>
  </si>
  <si>
    <t>R.N. ÑUBLE</t>
  </si>
  <si>
    <t>R.N. ISLA MOCHA</t>
  </si>
  <si>
    <t>R.N. LOS HUEMULES DE NIBLINTO</t>
  </si>
  <si>
    <t>R.N. RALCO</t>
  </si>
  <si>
    <t>P.N. CONGUILLIO</t>
  </si>
  <si>
    <t>P.N. HUERQUEHUE</t>
  </si>
  <si>
    <t>P.N. NAHUELBUTA</t>
  </si>
  <si>
    <t>P.N. TOLHUACA</t>
  </si>
  <si>
    <t>P.N. VILLARRICA</t>
  </si>
  <si>
    <t>R.N. ALTO BÍO - BÍO</t>
  </si>
  <si>
    <t>R.N. CHINA MUERTA</t>
  </si>
  <si>
    <t>R.N. MALALCAHUELLO</t>
  </si>
  <si>
    <t>R.N. MALLECO</t>
  </si>
  <si>
    <t>R.N. NALCAS</t>
  </si>
  <si>
    <t>R.N. VILLARRICA</t>
  </si>
  <si>
    <t>R.N. CORCOVADO</t>
  </si>
  <si>
    <t>M.N. CONTULMO</t>
  </si>
  <si>
    <t>M.N. CERRO ÑIELOL</t>
  </si>
  <si>
    <t>P.N. CHILOE</t>
  </si>
  <si>
    <t>P.N. PUYEHUE</t>
  </si>
  <si>
    <t>P.N. VICENTE PEREZ ROSALES</t>
  </si>
  <si>
    <t>P.N. ALERCE ANDINO</t>
  </si>
  <si>
    <t>P.N. CORCOVADO</t>
  </si>
  <si>
    <t>R.N. LAGO PALENA</t>
  </si>
  <si>
    <t>R.N. LLANQUIHUE</t>
  </si>
  <si>
    <t>R.N. FUTALEUFÚ</t>
  </si>
  <si>
    <t>R.N. VALDIVIA</t>
  </si>
  <si>
    <t>M.N. ALERCE COSTERO</t>
  </si>
  <si>
    <t>M.N. ISLOTES DE PUÑIHUIL</t>
  </si>
  <si>
    <t>M.N. LAHUEN ÑADI</t>
  </si>
  <si>
    <t>S.N. RÍO CRUCES</t>
  </si>
  <si>
    <t>P.N. ISLA GUAMBLIN</t>
  </si>
  <si>
    <t>P.N. ISLA MAGDALENA</t>
  </si>
  <si>
    <t>P.N. LAGUNA SAN RAFAEL</t>
  </si>
  <si>
    <t>P.N. QUEULAT</t>
  </si>
  <si>
    <t>R.N. CERRO CASTILLO</t>
  </si>
  <si>
    <t>R.N. COYHAIQUE</t>
  </si>
  <si>
    <t>R.N. KATALALIXAR</t>
  </si>
  <si>
    <t>R.N. LAGO CARLOTA</t>
  </si>
  <si>
    <t>R.N. LAGO COCHRANE</t>
  </si>
  <si>
    <t>R.N. LAGO JEINIMENI</t>
  </si>
  <si>
    <t>R.N. LAGO LAS TORRES</t>
  </si>
  <si>
    <t>R.N. TRAPANANDA</t>
  </si>
  <si>
    <t>R.N. LAGO ROSSELOT</t>
  </si>
  <si>
    <t>R.N. LAS GUAITECAS</t>
  </si>
  <si>
    <t>R.N. LAGO GENERAL CARRERA</t>
  </si>
  <si>
    <t>R.N. MAÑIHUALES</t>
  </si>
  <si>
    <t>M.N. DOS LAGUNAS</t>
  </si>
  <si>
    <t>M.N. CINCO HERMANAS</t>
  </si>
  <si>
    <t>P.N. BERNARDO O'HIGGINS</t>
  </si>
  <si>
    <t>P.N. ALBERTO DE AGOSTINI</t>
  </si>
  <si>
    <t>P.N. CABO DE HORNOS</t>
  </si>
  <si>
    <t>P.N. PALI AIKE</t>
  </si>
  <si>
    <t>P.N. TORRES DEL PAINE</t>
  </si>
  <si>
    <t>R.N. ALACALUFES</t>
  </si>
  <si>
    <t>R.N. LAGUNA PARRILLAR</t>
  </si>
  <si>
    <t>R.N. MAGALLANES</t>
  </si>
  <si>
    <t>M.N. LOS PINGÜINOS</t>
  </si>
  <si>
    <t>M.N. LAGUNA DE LOS CISNES</t>
  </si>
  <si>
    <t>M.N. CUEVA DEL MILODÓN</t>
  </si>
  <si>
    <t>R.N. RIO CLARILLO</t>
  </si>
  <si>
    <t>M.N. EL MORADO</t>
  </si>
  <si>
    <t>P.N. RAPA NUI</t>
  </si>
  <si>
    <t>ÁREA SILVESTRE PROTEGIDA</t>
  </si>
  <si>
    <t>Región Metropolitana</t>
  </si>
  <si>
    <t xml:space="preserve">Arica Parinacota </t>
  </si>
  <si>
    <t>Antofagasta</t>
  </si>
  <si>
    <t>Atacama</t>
  </si>
  <si>
    <t xml:space="preserve">Coquimbo </t>
  </si>
  <si>
    <t xml:space="preserve">Valparaíso </t>
  </si>
  <si>
    <t xml:space="preserve">Libertador Bernardo O´Higgins </t>
  </si>
  <si>
    <t xml:space="preserve">Maule </t>
  </si>
  <si>
    <t>Bío Bío</t>
  </si>
  <si>
    <t xml:space="preserve">Araucanía </t>
  </si>
  <si>
    <t xml:space="preserve">Los Ríos </t>
  </si>
  <si>
    <t>Los Lagos</t>
  </si>
  <si>
    <t xml:space="preserve">Aysén </t>
  </si>
  <si>
    <t xml:space="preserve">Magallanes </t>
  </si>
  <si>
    <t>Tarapacá</t>
  </si>
  <si>
    <t>P.N. RADAL SIETE TAZAS</t>
  </si>
  <si>
    <t>P.N. HORNOPIREN</t>
  </si>
  <si>
    <t>R.N. RÍO SIMPSON</t>
  </si>
  <si>
    <t>ASPA</t>
  </si>
  <si>
    <t>NO ASPA</t>
  </si>
  <si>
    <t>ASPA = ÁREA SILVESTRE PROTEGIDA ACCESIBLE</t>
  </si>
  <si>
    <t>PN=PARQUE NACIONAL</t>
  </si>
  <si>
    <t>RN=RESERVA NACIONAL</t>
  </si>
  <si>
    <t>MN=MONUMENTO NATURAL</t>
  </si>
  <si>
    <t>SN= SANTUARIO DE LA NATURALEZA</t>
  </si>
  <si>
    <t>ACCESIBILIDAD DEL ASP</t>
  </si>
  <si>
    <t>MINISTERIO AGRICULTURA</t>
  </si>
  <si>
    <t>RN NONGUEN</t>
  </si>
  <si>
    <t>CORPORACIÓN NACIONAL FORESTAL - GERENCIA ÁREAS SILVESTRES PROTEGIDAS</t>
  </si>
  <si>
    <t xml:space="preserve">AFLUENCIA DE PERSONAS CON DISCAPACIDAD                                                                </t>
  </si>
  <si>
    <t>AÑO</t>
  </si>
  <si>
    <t>M.N. PAPOSO</t>
  </si>
  <si>
    <t>SIN ASPA</t>
  </si>
  <si>
    <t>TOTAL VISITANTES NACIONAL</t>
  </si>
  <si>
    <t xml:space="preserve">       TOTAL VISITANTES CON DISCAPACIDAD</t>
  </si>
  <si>
    <t>POBLACION CHILENA</t>
  </si>
  <si>
    <t>TOTAL VISITANTES/AÑO/ SNASPE</t>
  </si>
  <si>
    <t>PROPORCIÓN VISITANTES EN SITUACIÓN DE DISCAPACIDAD CON RELACIÓN AL TOTAL DE VISITANTES A LAS ASP DEL ESTADO</t>
  </si>
  <si>
    <t>POBLACION CHILENA CON DISCAPACIDAD</t>
  </si>
  <si>
    <t>APROX. 16000000</t>
  </si>
  <si>
    <t>APROX. 2000000</t>
  </si>
  <si>
    <r>
      <t xml:space="preserve">     </t>
    </r>
    <r>
      <rPr>
        <b/>
        <sz val="16"/>
        <rFont val="Arial"/>
        <family val="2"/>
      </rPr>
      <t>ESTADISTICAS DE VISITANTES EN SITUACIÓN DE  DISCAPACIDAD AL SNASPE  Y OTRAS ÁREAS COMPLEMENTARIAS. (2006-2014)</t>
    </r>
  </si>
  <si>
    <r>
      <t>S.N. YERBA LOCA,a</t>
    </r>
    <r>
      <rPr>
        <sz val="8"/>
        <rFont val="Arial"/>
        <family val="2"/>
      </rPr>
      <t xml:space="preserve"> partir 2007 SIN/ADM CONAF.</t>
    </r>
  </si>
  <si>
    <t>GASP (Oficina Central)</t>
  </si>
  <si>
    <t>RANKING POR AFLUENCIA VISITANTES EN SITUACIÓN DE DISCAPACIDAD (2006-ago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</si>
</sst>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4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0" fillId="0" borderId="3" xfId="0" applyBorder="1"/>
    <xf numFmtId="3" fontId="0" fillId="0" borderId="3" xfId="0" applyNumberForma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/>
    <xf numFmtId="3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top" wrapText="1"/>
    </xf>
    <xf numFmtId="0" fontId="1" fillId="0" borderId="4" xfId="0" applyFont="1" applyBorder="1"/>
    <xf numFmtId="3" fontId="1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0" xfId="0" applyFont="1"/>
    <xf numFmtId="0" fontId="1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/>
    <xf numFmtId="3" fontId="1" fillId="0" borderId="17" xfId="0" applyNumberFormat="1" applyFont="1" applyBorder="1" applyAlignment="1">
      <alignment horizontal="center" vertical="top" wrapText="1"/>
    </xf>
    <xf numFmtId="3" fontId="1" fillId="0" borderId="19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3" fontId="0" fillId="0" borderId="2" xfId="0" applyNumberFormat="1" applyBorder="1"/>
    <xf numFmtId="3" fontId="10" fillId="4" borderId="0" xfId="0" applyNumberFormat="1" applyFont="1" applyFill="1" applyAlignment="1">
      <alignment horizontal="center" vertical="center" wrapText="1"/>
    </xf>
    <xf numFmtId="0" fontId="4" fillId="0" borderId="0" xfId="0" applyFont="1"/>
    <xf numFmtId="3" fontId="1" fillId="0" borderId="0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0" fillId="0" borderId="26" xfId="0" applyNumberFormat="1" applyBorder="1"/>
    <xf numFmtId="3" fontId="0" fillId="0" borderId="39" xfId="0" applyNumberFormat="1" applyBorder="1"/>
    <xf numFmtId="3" fontId="1" fillId="0" borderId="4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3" fontId="0" fillId="0" borderId="7" xfId="0" applyNumberFormat="1" applyBorder="1"/>
    <xf numFmtId="0" fontId="0" fillId="0" borderId="7" xfId="0" applyBorder="1"/>
    <xf numFmtId="0" fontId="0" fillId="0" borderId="23" xfId="0" applyBorder="1"/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10" fontId="11" fillId="5" borderId="1" xfId="1" applyNumberFormat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5" borderId="1" xfId="0" applyFill="1" applyBorder="1"/>
    <xf numFmtId="3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3" fontId="0" fillId="5" borderId="3" xfId="0" applyNumberForma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top" wrapText="1"/>
    </xf>
    <xf numFmtId="3" fontId="0" fillId="5" borderId="37" xfId="0" applyNumberFormat="1" applyFill="1" applyBorder="1" applyAlignment="1">
      <alignment horizontal="center" vertical="center"/>
    </xf>
    <xf numFmtId="0" fontId="4" fillId="5" borderId="1" xfId="0" applyFont="1" applyFill="1" applyBorder="1"/>
    <xf numFmtId="0" fontId="1" fillId="5" borderId="17" xfId="0" applyFont="1" applyFill="1" applyBorder="1"/>
    <xf numFmtId="3" fontId="2" fillId="5" borderId="17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top" wrapText="1"/>
    </xf>
    <xf numFmtId="3" fontId="1" fillId="5" borderId="10" xfId="0" applyNumberFormat="1" applyFont="1" applyFill="1" applyBorder="1" applyAlignment="1">
      <alignment horizontal="center" vertical="center"/>
    </xf>
    <xf numFmtId="0" fontId="0" fillId="5" borderId="5" xfId="0" applyFill="1" applyBorder="1"/>
    <xf numFmtId="3" fontId="0" fillId="5" borderId="5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top" wrapText="1"/>
    </xf>
    <xf numFmtId="3" fontId="0" fillId="5" borderId="26" xfId="0" applyNumberFormat="1" applyFill="1" applyBorder="1" applyAlignment="1">
      <alignment horizontal="center" vertical="center"/>
    </xf>
    <xf numFmtId="0" fontId="1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top" wrapText="1"/>
    </xf>
    <xf numFmtId="3" fontId="1" fillId="5" borderId="39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top" wrapText="1"/>
    </xf>
    <xf numFmtId="3" fontId="0" fillId="5" borderId="13" xfId="0" applyNumberForma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3" fontId="0" fillId="5" borderId="10" xfId="0" applyNumberFormat="1" applyFill="1" applyBorder="1" applyAlignment="1">
      <alignment horizontal="center" vertical="center"/>
    </xf>
    <xf numFmtId="3" fontId="0" fillId="5" borderId="18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8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0" fillId="2" borderId="35" xfId="0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right" vertical="top" wrapText="1"/>
    </xf>
    <xf numFmtId="0" fontId="1" fillId="2" borderId="38" xfId="0" applyFont="1" applyFill="1" applyBorder="1" applyAlignment="1">
      <alignment horizontal="right" vertical="top" wrapText="1"/>
    </xf>
    <xf numFmtId="0" fontId="1" fillId="2" borderId="16" xfId="0" applyFont="1" applyFill="1" applyBorder="1" applyAlignment="1">
      <alignment horizontal="right" vertical="top" wrapText="1"/>
    </xf>
    <xf numFmtId="3" fontId="7" fillId="6" borderId="19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800" b="0"/>
              <a:t>NÚMERO DE VISITANTES</a:t>
            </a:r>
            <a:r>
              <a:rPr lang="es-CL" sz="1800" b="0" baseline="0"/>
              <a:t> CON DISCAPACIDAD A NIVEL NACIONAL ENTRE LOS AÑOS 2006 A 2014 A PARQUES CON ASPA Y NO ASPA</a:t>
            </a:r>
            <a:endParaRPr lang="es-CL" sz="1800" b="0"/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032044469032875"/>
          <c:y val="0.17151010019348512"/>
          <c:w val="0.83544914011327553"/>
          <c:h val="0.70304350479321043"/>
        </c:manualLayout>
      </c:layout>
      <c:bar3DChart>
        <c:barDir val="col"/>
        <c:grouping val="stacked"/>
        <c:varyColors val="0"/>
        <c:ser>
          <c:idx val="0"/>
          <c:order val="0"/>
          <c:spPr>
            <a:ln>
              <a:gradFill flip="none" rotWithShape="1">
                <a:gsLst>
                  <a:gs pos="0">
                    <a:srgbClr val="825600"/>
                  </a:gs>
                  <a:gs pos="13000">
                    <a:srgbClr val="FFA800"/>
                  </a:gs>
                  <a:gs pos="28000">
                    <a:srgbClr val="825600"/>
                  </a:gs>
                  <a:gs pos="42999">
                    <a:srgbClr val="FFA800"/>
                  </a:gs>
                  <a:gs pos="58000">
                    <a:srgbClr val="825600"/>
                  </a:gs>
                  <a:gs pos="72000">
                    <a:srgbClr val="FFA800"/>
                  </a:gs>
                  <a:gs pos="87000">
                    <a:srgbClr val="825600"/>
                  </a:gs>
                  <a:gs pos="100000">
                    <a:srgbClr val="FFA800"/>
                  </a:gs>
                </a:gsLst>
                <a:lin ang="2700000" scaled="1"/>
                <a:tileRect/>
              </a:gra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gradFill flip="none" rotWithShape="1">
                  <a:gsLst>
                    <a:gs pos="0">
                      <a:srgbClr val="825600"/>
                    </a:gs>
                    <a:gs pos="13000">
                      <a:srgbClr val="FFA800"/>
                    </a:gs>
                    <a:gs pos="28000">
                      <a:srgbClr val="825600"/>
                    </a:gs>
                    <a:gs pos="42999">
                      <a:srgbClr val="FFA800"/>
                    </a:gs>
                    <a:gs pos="58000">
                      <a:srgbClr val="825600"/>
                    </a:gs>
                    <a:gs pos="72000">
                      <a:srgbClr val="FFA800"/>
                    </a:gs>
                    <a:gs pos="87000">
                      <a:srgbClr val="825600"/>
                    </a:gs>
                    <a:gs pos="100000">
                      <a:srgbClr val="FFA800"/>
                    </a:gs>
                  </a:gsLst>
                  <a:lin ang="2700000" scaled="1"/>
                  <a:tileRect/>
                </a:gra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gradFill flip="none" rotWithShape="1">
                  <a:gsLst>
                    <a:gs pos="0">
                      <a:srgbClr val="825600"/>
                    </a:gs>
                    <a:gs pos="13000">
                      <a:srgbClr val="FFA800"/>
                    </a:gs>
                    <a:gs pos="28000">
                      <a:srgbClr val="825600"/>
                    </a:gs>
                    <a:gs pos="42999">
                      <a:srgbClr val="FFA800"/>
                    </a:gs>
                    <a:gs pos="58000">
                      <a:srgbClr val="825600"/>
                    </a:gs>
                    <a:gs pos="72000">
                      <a:srgbClr val="FFA800"/>
                    </a:gs>
                    <a:gs pos="87000">
                      <a:srgbClr val="825600"/>
                    </a:gs>
                    <a:gs pos="100000">
                      <a:srgbClr val="FFA800"/>
                    </a:gs>
                  </a:gsLst>
                  <a:lin ang="2700000" scaled="1"/>
                  <a:tileRect/>
                </a:gradFill>
              </a:ln>
            </c:spPr>
          </c:dPt>
          <c:dLbls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'!$T$137:$T$138</c:f>
              <c:strCache>
                <c:ptCount val="2"/>
                <c:pt idx="0">
                  <c:v>ASPA</c:v>
                </c:pt>
                <c:pt idx="1">
                  <c:v>SIN ASPA</c:v>
                </c:pt>
              </c:strCache>
            </c:strRef>
          </c:cat>
          <c:val>
            <c:numRef>
              <c:f>'Estadísticas '!$U$137:$U$138</c:f>
              <c:numCache>
                <c:formatCode>General</c:formatCode>
                <c:ptCount val="2"/>
                <c:pt idx="0">
                  <c:v>24302</c:v>
                </c:pt>
                <c:pt idx="1">
                  <c:v>2712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555520"/>
        <c:axId val="46557056"/>
        <c:axId val="0"/>
      </c:bar3DChart>
      <c:catAx>
        <c:axId val="465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557056"/>
        <c:crosses val="autoZero"/>
        <c:auto val="1"/>
        <c:lblAlgn val="ctr"/>
        <c:lblOffset val="100"/>
        <c:noMultiLvlLbl val="0"/>
      </c:catAx>
      <c:valAx>
        <c:axId val="46557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nÚMERO </a:t>
                </a:r>
                <a:r>
                  <a:rPr lang="es-CL" baseline="0"/>
                  <a:t> DE VISITATES CON DISCAPACIDAD</a:t>
                </a:r>
              </a:p>
            </c:rich>
          </c:tx>
          <c:layout>
            <c:manualLayout>
              <c:xMode val="edge"/>
              <c:yMode val="edge"/>
              <c:x val="0.11029434373150179"/>
              <c:y val="0.21537857241431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gradFill>
              <a:gsLst>
                <a:gs pos="6000">
                  <a:srgbClr val="000000"/>
                </a:gs>
                <a:gs pos="39999">
                  <a:srgbClr val="0A128C"/>
                </a:gs>
                <a:gs pos="70000">
                  <a:srgbClr val="181CC7"/>
                </a:gs>
                <a:gs pos="88000">
                  <a:srgbClr val="7005D4"/>
                </a:gs>
                <a:gs pos="100000">
                  <a:srgbClr val="8C3D91"/>
                </a:gs>
              </a:gsLst>
              <a:lin ang="5400000" scaled="0"/>
            </a:gradFill>
          </a:ln>
          <a:effectLst>
            <a:glow rad="127000">
              <a:schemeClr val="bg1"/>
            </a:glow>
          </a:effectLst>
        </c:spPr>
        <c:txPr>
          <a:bodyPr/>
          <a:lstStyle/>
          <a:p>
            <a:pPr>
              <a:defRPr b="0" i="0" baseline="0"/>
            </a:pPr>
            <a:endParaRPr lang="es-CL"/>
          </a:p>
        </c:txPr>
        <c:crossAx val="46555520"/>
        <c:crosses val="autoZero"/>
        <c:crossBetween val="between"/>
      </c:valAx>
    </c:plotArea>
    <c:plotVisOnly val="1"/>
    <c:dispBlanksAs val="zero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 b="1" i="0" baseline="0">
          <a:solidFill>
            <a:schemeClr val="accent6">
              <a:lumMod val="50000"/>
            </a:schemeClr>
          </a:solidFill>
          <a:latin typeface="Algerian" pitchFamily="82" charset="0"/>
        </a:defRPr>
      </a:pPr>
      <a:endParaRPr lang="es-CL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800" b="0"/>
              <a:t>10 PARQUES MÁS VISITADOS POR</a:t>
            </a:r>
            <a:r>
              <a:rPr lang="es-CL" sz="1800" b="0" baseline="0"/>
              <a:t> PERSONAS CON DISCAPACIDAD A NIVEL NACIONAL ENTRE LOS AÑOS 2006 A 2014</a:t>
            </a:r>
            <a:endParaRPr lang="es-CL" sz="1800" b="0"/>
          </a:p>
        </c:rich>
      </c:tx>
      <c:layout>
        <c:manualLayout>
          <c:xMode val="edge"/>
          <c:yMode val="edge"/>
          <c:x val="0.11485228199012339"/>
          <c:y val="0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gradFill flip="none" rotWithShape="1">
                <a:gsLst>
                  <a:gs pos="0">
                    <a:srgbClr val="825600"/>
                  </a:gs>
                  <a:gs pos="13000">
                    <a:srgbClr val="FFA800"/>
                  </a:gs>
                  <a:gs pos="28000">
                    <a:srgbClr val="825600"/>
                  </a:gs>
                  <a:gs pos="42999">
                    <a:srgbClr val="FFA800"/>
                  </a:gs>
                  <a:gs pos="58000">
                    <a:srgbClr val="825600"/>
                  </a:gs>
                  <a:gs pos="72000">
                    <a:srgbClr val="FFA800"/>
                  </a:gs>
                  <a:gs pos="87000">
                    <a:srgbClr val="825600"/>
                  </a:gs>
                  <a:gs pos="100000">
                    <a:srgbClr val="FFA800"/>
                  </a:gs>
                </a:gsLst>
                <a:lin ang="2700000" scaled="1"/>
                <a:tileRect/>
              </a:gradFill>
            </a:ln>
          </c:spPr>
          <c:invertIfNegative val="0"/>
          <c:dLbls>
            <c:dLbl>
              <c:idx val="0"/>
              <c:layout>
                <c:manualLayout>
                  <c:x val="2.7307206285731855E-3"/>
                  <c:y val="-0.2214313359718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384323771439113E-2"/>
                  <c:y val="-0.10444874338292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384323771439113E-2"/>
                  <c:y val="-8.9825919309315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115044400012299E-2"/>
                  <c:y val="-7.311412036804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115044400012299E-2"/>
                  <c:y val="-7.520309523570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01896345715252E-2"/>
                  <c:y val="-6.058027116209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288242828579335E-2"/>
                  <c:y val="-6.2669246029755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5575222000061494E-3"/>
                  <c:y val="-5.6402321426779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7307206285731855E-3"/>
                  <c:y val="-5.8491296294438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307206285730854E-3"/>
                  <c:y val="-6.0580271162096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anchor="t" anchorCtr="0"/>
              <a:lstStyle/>
              <a:p>
                <a:pPr>
                  <a:defRPr sz="1300" b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'Estadísticas '!$T$21:$T$30</c:f>
              <c:strCache>
                <c:ptCount val="10"/>
                <c:pt idx="0">
                  <c:v>M.N. CERRO ÑIELOL</c:v>
                </c:pt>
                <c:pt idx="1">
                  <c:v>M.N. CUEVA DEL MILODÓN</c:v>
                </c:pt>
                <c:pt idx="2">
                  <c:v>P.N. VICENTE PEREZ ROSALES</c:v>
                </c:pt>
                <c:pt idx="3">
                  <c:v>M.N. LA PORTADA</c:v>
                </c:pt>
                <c:pt idx="4">
                  <c:v>S.N. LAGUNA EL PERAL</c:v>
                </c:pt>
                <c:pt idx="5">
                  <c:v>R.N. RIO CLARILLO</c:v>
                </c:pt>
                <c:pt idx="6">
                  <c:v>M.N. LOS PINGÜINOS</c:v>
                </c:pt>
                <c:pt idx="7">
                  <c:v>P.N. PUYEHUE</c:v>
                </c:pt>
                <c:pt idx="8">
                  <c:v>P.N. RADAL SIETE TAZAS</c:v>
                </c:pt>
                <c:pt idx="9">
                  <c:v>R.N. LAGO PEÑUELAS</c:v>
                </c:pt>
              </c:strCache>
            </c:strRef>
          </c:cat>
          <c:val>
            <c:numRef>
              <c:f>'Estadísticas '!$U$21:$U$30</c:f>
              <c:numCache>
                <c:formatCode>General</c:formatCode>
                <c:ptCount val="10"/>
                <c:pt idx="0" formatCode="#,##0">
                  <c:v>9362</c:v>
                </c:pt>
                <c:pt idx="1">
                  <c:v>2471</c:v>
                </c:pt>
                <c:pt idx="2" formatCode="#,##0">
                  <c:v>2166</c:v>
                </c:pt>
                <c:pt idx="3" formatCode="#,##0">
                  <c:v>1093</c:v>
                </c:pt>
                <c:pt idx="4" formatCode="#,##0">
                  <c:v>1047</c:v>
                </c:pt>
                <c:pt idx="5">
                  <c:v>683</c:v>
                </c:pt>
                <c:pt idx="6">
                  <c:v>653</c:v>
                </c:pt>
                <c:pt idx="7" formatCode="#,##0">
                  <c:v>522</c:v>
                </c:pt>
                <c:pt idx="8" formatCode="#,##0">
                  <c:v>455</c:v>
                </c:pt>
                <c:pt idx="9" formatCode="#,##0">
                  <c:v>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7600000"/>
        <c:axId val="47601920"/>
        <c:axId val="0"/>
      </c:bar3DChart>
      <c:catAx>
        <c:axId val="476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AREAS SILVESTRES PROTEGIDAS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601920"/>
        <c:crosses val="autoZero"/>
        <c:auto val="1"/>
        <c:lblAlgn val="ctr"/>
        <c:lblOffset val="100"/>
        <c:noMultiLvlLbl val="0"/>
      </c:catAx>
      <c:valAx>
        <c:axId val="47601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VISITANTES CON DISCAPACIDAD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gradFill>
              <a:gsLst>
                <a:gs pos="6000">
                  <a:srgbClr val="000000"/>
                </a:gs>
                <a:gs pos="39999">
                  <a:srgbClr val="0A128C"/>
                </a:gs>
                <a:gs pos="70000">
                  <a:srgbClr val="181CC7"/>
                </a:gs>
                <a:gs pos="88000">
                  <a:srgbClr val="7005D4"/>
                </a:gs>
                <a:gs pos="100000">
                  <a:srgbClr val="8C3D91"/>
                </a:gs>
              </a:gsLst>
              <a:lin ang="5400000" scaled="0"/>
            </a:gradFill>
          </a:ln>
          <a:effectLst>
            <a:glow rad="127000">
              <a:schemeClr val="bg1"/>
            </a:glow>
          </a:effectLst>
        </c:spPr>
        <c:txPr>
          <a:bodyPr/>
          <a:lstStyle/>
          <a:p>
            <a:pPr>
              <a:defRPr b="0" i="0" baseline="0"/>
            </a:pPr>
            <a:endParaRPr lang="es-CL"/>
          </a:p>
        </c:txPr>
        <c:crossAx val="47600000"/>
        <c:crosses val="autoZero"/>
        <c:crossBetween val="between"/>
      </c:valAx>
    </c:plotArea>
    <c:plotVisOnly val="1"/>
    <c:dispBlanksAs val="zero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 b="1" i="0" baseline="0">
          <a:solidFill>
            <a:schemeClr val="accent6">
              <a:lumMod val="50000"/>
            </a:schemeClr>
          </a:solidFill>
          <a:latin typeface="Algerian" pitchFamily="82" charset="0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800" b="0"/>
              <a:t>NÚMERO DE VISITANTES EN SITUACIÓN DE DISCAPACIDAD </a:t>
            </a:r>
          </a:p>
          <a:p>
            <a:pPr>
              <a:defRPr/>
            </a:pPr>
            <a:r>
              <a:rPr lang="es-CL" sz="1800" b="0"/>
              <a:t>AL SNAsPE POR AÑO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032044469032875"/>
          <c:y val="0.17151010019348512"/>
          <c:w val="0.83544914011327553"/>
          <c:h val="0.70304350479321043"/>
        </c:manualLayout>
      </c:layout>
      <c:lineChart>
        <c:grouping val="standard"/>
        <c:varyColors val="0"/>
        <c:ser>
          <c:idx val="0"/>
          <c:order val="0"/>
          <c:spPr>
            <a:ln>
              <a:gradFill flip="none" rotWithShape="1">
                <a:gsLst>
                  <a:gs pos="0">
                    <a:srgbClr val="825600"/>
                  </a:gs>
                  <a:gs pos="13000">
                    <a:srgbClr val="FFA800"/>
                  </a:gs>
                  <a:gs pos="28000">
                    <a:srgbClr val="825600"/>
                  </a:gs>
                  <a:gs pos="42999">
                    <a:srgbClr val="FFA800"/>
                  </a:gs>
                  <a:gs pos="58000">
                    <a:srgbClr val="825600"/>
                  </a:gs>
                  <a:gs pos="72000">
                    <a:srgbClr val="FFA800"/>
                  </a:gs>
                  <a:gs pos="87000">
                    <a:srgbClr val="825600"/>
                  </a:gs>
                  <a:gs pos="100000">
                    <a:srgbClr val="FFA800"/>
                  </a:gs>
                </a:gsLst>
                <a:lin ang="2700000" scaled="1"/>
                <a:tileRect/>
              </a:gradFill>
            </a:ln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'Estadísticas '!$D$19:$L$19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'Estadísticas '!$D$137:$L$137</c:f>
              <c:numCache>
                <c:formatCode>#,##0</c:formatCode>
                <c:ptCount val="9"/>
                <c:pt idx="0">
                  <c:v>1330</c:v>
                </c:pt>
                <c:pt idx="1">
                  <c:v>1208</c:v>
                </c:pt>
                <c:pt idx="2">
                  <c:v>4131</c:v>
                </c:pt>
                <c:pt idx="3">
                  <c:v>5295</c:v>
                </c:pt>
                <c:pt idx="4">
                  <c:v>2297</c:v>
                </c:pt>
                <c:pt idx="5">
                  <c:v>1871</c:v>
                </c:pt>
                <c:pt idx="6">
                  <c:v>1676</c:v>
                </c:pt>
                <c:pt idx="7">
                  <c:v>2256</c:v>
                </c:pt>
                <c:pt idx="8">
                  <c:v>1741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8784"/>
        <c:axId val="47702784"/>
      </c:lineChart>
      <c:catAx>
        <c:axId val="476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702784"/>
        <c:crosses val="autoZero"/>
        <c:auto val="1"/>
        <c:lblAlgn val="ctr"/>
        <c:lblOffset val="100"/>
        <c:noMultiLvlLbl val="0"/>
      </c:catAx>
      <c:valAx>
        <c:axId val="47702784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CL"/>
                  <a:t>nÚMERO DE VISITANTES</a:t>
                </a:r>
                <a:r>
                  <a:rPr lang="es-CL" baseline="0"/>
                  <a:t> CON DISCAPACIDAD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gradFill>
              <a:gsLst>
                <a:gs pos="6000">
                  <a:srgbClr val="000000"/>
                </a:gs>
                <a:gs pos="39999">
                  <a:srgbClr val="0A128C"/>
                </a:gs>
                <a:gs pos="70000">
                  <a:srgbClr val="181CC7"/>
                </a:gs>
                <a:gs pos="88000">
                  <a:srgbClr val="7005D4"/>
                </a:gs>
                <a:gs pos="100000">
                  <a:srgbClr val="8C3D91"/>
                </a:gs>
              </a:gsLst>
              <a:lin ang="5400000" scaled="0"/>
            </a:gradFill>
          </a:ln>
          <a:effectLst>
            <a:glow rad="127000">
              <a:schemeClr val="bg1"/>
            </a:glow>
          </a:effectLst>
        </c:spPr>
        <c:txPr>
          <a:bodyPr/>
          <a:lstStyle/>
          <a:p>
            <a:pPr>
              <a:defRPr b="0" i="0" baseline="0"/>
            </a:pPr>
            <a:endParaRPr lang="es-CL"/>
          </a:p>
        </c:txPr>
        <c:crossAx val="4763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 b="1" i="0" baseline="0">
          <a:solidFill>
            <a:schemeClr val="accent6">
              <a:lumMod val="50000"/>
            </a:schemeClr>
          </a:solidFill>
          <a:latin typeface="Algerian" pitchFamily="82" charset="0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114300</xdr:rowOff>
    </xdr:from>
    <xdr:to>
      <xdr:col>2</xdr:col>
      <xdr:colOff>685800</xdr:colOff>
      <xdr:row>11</xdr:row>
      <xdr:rowOff>219075</xdr:rowOff>
    </xdr:to>
    <xdr:pic>
      <xdr:nvPicPr>
        <xdr:cNvPr id="3151" name="2 Imagen" descr="logo oficial snasp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76225"/>
          <a:ext cx="174307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0.02626</cdr:x>
      <cdr:y>0.88838</cdr:y>
    </cdr:from>
    <cdr:to>
      <cdr:x>0.45356</cdr:x>
      <cdr:y>0.96188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4372" y="5398784"/>
          <a:ext cx="3975850" cy="44666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400" b="1">
              <a:solidFill>
                <a:schemeClr val="bg1"/>
              </a:solidFill>
              <a:latin typeface="Algerian" pitchFamily="82" charset="0"/>
            </a:rPr>
            <a:t>32 ASPA</a:t>
          </a:r>
          <a:r>
            <a:rPr lang="es-CL" sz="1400" b="1" baseline="0">
              <a:solidFill>
                <a:schemeClr val="bg1"/>
              </a:solidFill>
              <a:latin typeface="Algerian" pitchFamily="82" charset="0"/>
            </a:rPr>
            <a:t>                  -                      69 NO ASPA</a:t>
          </a:r>
          <a:endParaRPr lang="es-CL" sz="1400" b="1">
            <a:solidFill>
              <a:schemeClr val="bg1"/>
            </a:solidFill>
            <a:latin typeface="Algerian" pitchFamily="82" charset="0"/>
          </a:endParaRPr>
        </a:p>
      </cdr:txBody>
    </cdr:sp>
  </cdr:relSizeAnchor>
  <cdr:relSizeAnchor xmlns:cdr="http://schemas.openxmlformats.org/drawingml/2006/chartDrawing">
    <cdr:from>
      <cdr:x>0.88325</cdr:x>
      <cdr:y>0.84953</cdr:y>
    </cdr:from>
    <cdr:to>
      <cdr:x>0.98152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218264" y="54001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L" sz="1100"/>
        </a:p>
      </cdr:txBody>
    </cdr:sp>
  </cdr:relSizeAnchor>
  <cdr:relSizeAnchor xmlns:cdr="http://schemas.openxmlformats.org/drawingml/2006/chartDrawing">
    <cdr:from>
      <cdr:x>0.47208</cdr:x>
      <cdr:y>0.88839</cdr:y>
    </cdr:from>
    <cdr:to>
      <cdr:x>0.57036</cdr:x>
      <cdr:y>0.95466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4392521" y="5398863"/>
          <a:ext cx="914400" cy="402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100"/>
            <a:t>TOTAL ASP = 101 : 32%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1 Gráfico" descr="hkijhilkjn{l&#10;" title="Numero de visitantes en situación de discapacidad a parques nacionales por añ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U155"/>
  <sheetViews>
    <sheetView tabSelected="1" topLeftCell="A2" zoomScale="75" zoomScaleNormal="75" zoomScaleSheetLayoutView="75" workbookViewId="0">
      <pane xSplit="3" ySplit="18" topLeftCell="M124" activePane="bottomRight" state="frozen"/>
      <selection activeCell="A2" sqref="A2"/>
      <selection pane="topRight" activeCell="D2" sqref="D2"/>
      <selection pane="bottomLeft" activeCell="A20" sqref="A20"/>
      <selection pane="bottomRight" activeCell="T131" sqref="T131"/>
    </sheetView>
  </sheetViews>
  <sheetFormatPr baseColWidth="10" defaultRowHeight="12.75" x14ac:dyDescent="0.2"/>
  <cols>
    <col min="2" max="2" width="17.140625" customWidth="1"/>
    <col min="3" max="3" width="38.28515625" customWidth="1"/>
    <col min="4" max="4" width="23.7109375" customWidth="1"/>
    <col min="5" max="5" width="19.140625" customWidth="1"/>
    <col min="6" max="10" width="20.140625" customWidth="1"/>
    <col min="11" max="13" width="22.42578125" customWidth="1"/>
    <col min="14" max="14" width="20.85546875" customWidth="1"/>
    <col min="15" max="15" width="9.140625" customWidth="1"/>
    <col min="16" max="16" width="10.7109375" customWidth="1"/>
    <col min="20" max="20" width="31.28515625" customWidth="1"/>
    <col min="21" max="21" width="20.7109375" customWidth="1"/>
  </cols>
  <sheetData>
    <row r="11" spans="2:16" ht="18" x14ac:dyDescent="0.25">
      <c r="D11" s="23" t="s">
        <v>127</v>
      </c>
      <c r="E11" s="19"/>
      <c r="F11" s="19"/>
    </row>
    <row r="12" spans="2:16" ht="18" x14ac:dyDescent="0.25">
      <c r="D12" s="23" t="s">
        <v>129</v>
      </c>
      <c r="E12" s="19"/>
      <c r="F12" s="19"/>
    </row>
    <row r="13" spans="2:16" ht="13.5" thickBot="1" x14ac:dyDescent="0.25"/>
    <row r="14" spans="2:16" x14ac:dyDescent="0.2">
      <c r="B14" s="124" t="s">
        <v>142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2:16" ht="38.25" customHeight="1" thickBot="1" x14ac:dyDescent="0.25"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</row>
    <row r="16" spans="2:16" ht="13.5" thickBot="1" x14ac:dyDescent="0.25">
      <c r="B16" t="s">
        <v>0</v>
      </c>
      <c r="P16" t="s">
        <v>1</v>
      </c>
    </row>
    <row r="17" spans="2:21" ht="36" customHeight="1" x14ac:dyDescent="0.2">
      <c r="B17" s="130" t="s">
        <v>2</v>
      </c>
      <c r="C17" s="133" t="s">
        <v>100</v>
      </c>
      <c r="D17" s="139" t="s">
        <v>130</v>
      </c>
      <c r="E17" s="140"/>
      <c r="F17" s="140"/>
      <c r="G17" s="140"/>
      <c r="H17" s="140"/>
      <c r="I17" s="140"/>
      <c r="J17" s="140"/>
      <c r="K17" s="140"/>
      <c r="L17" s="140"/>
      <c r="M17" s="141"/>
      <c r="N17" s="123" t="s">
        <v>3</v>
      </c>
      <c r="O17" s="121" t="s">
        <v>126</v>
      </c>
      <c r="P17" s="122"/>
      <c r="Q17" s="1"/>
    </row>
    <row r="18" spans="2:21" ht="36" customHeight="1" thickBot="1" x14ac:dyDescent="0.25">
      <c r="B18" s="131"/>
      <c r="C18" s="134"/>
      <c r="D18" s="136" t="s">
        <v>131</v>
      </c>
      <c r="E18" s="137"/>
      <c r="F18" s="137"/>
      <c r="G18" s="137"/>
      <c r="H18" s="137"/>
      <c r="I18" s="137"/>
      <c r="J18" s="137"/>
      <c r="K18" s="137"/>
      <c r="L18" s="137"/>
      <c r="M18" s="138"/>
      <c r="N18" s="123"/>
      <c r="O18" s="24"/>
      <c r="P18" s="25"/>
      <c r="Q18" s="1"/>
    </row>
    <row r="19" spans="2:21" ht="64.5" customHeight="1" thickBot="1" x14ac:dyDescent="0.25">
      <c r="B19" s="132"/>
      <c r="C19" s="135"/>
      <c r="D19" s="27">
        <v>2006</v>
      </c>
      <c r="E19" s="27">
        <v>2007</v>
      </c>
      <c r="F19" s="27">
        <v>2008</v>
      </c>
      <c r="G19" s="27">
        <v>2009</v>
      </c>
      <c r="H19" s="27">
        <v>2010</v>
      </c>
      <c r="I19" s="27">
        <v>2011</v>
      </c>
      <c r="J19" s="27">
        <v>2012</v>
      </c>
      <c r="K19" s="27">
        <v>2013</v>
      </c>
      <c r="L19" s="27">
        <v>2014</v>
      </c>
      <c r="M19" s="101">
        <v>2015</v>
      </c>
      <c r="N19" s="123"/>
      <c r="O19" s="18" t="s">
        <v>119</v>
      </c>
      <c r="P19" s="47" t="s">
        <v>120</v>
      </c>
      <c r="Q19" s="67" t="s">
        <v>119</v>
      </c>
      <c r="R19" s="68" t="s">
        <v>120</v>
      </c>
      <c r="T19" s="103" t="s">
        <v>145</v>
      </c>
      <c r="U19" s="104"/>
    </row>
    <row r="20" spans="2:21" ht="15" x14ac:dyDescent="0.2">
      <c r="B20" s="107" t="s">
        <v>102</v>
      </c>
      <c r="C20" s="12" t="s">
        <v>4</v>
      </c>
      <c r="D20" s="8">
        <v>1</v>
      </c>
      <c r="E20" s="22">
        <v>6</v>
      </c>
      <c r="F20" s="22">
        <v>0</v>
      </c>
      <c r="G20" s="22">
        <v>0</v>
      </c>
      <c r="H20" s="22">
        <v>4</v>
      </c>
      <c r="I20" s="22">
        <v>0</v>
      </c>
      <c r="J20" s="22">
        <v>0</v>
      </c>
      <c r="K20" s="22">
        <v>0</v>
      </c>
      <c r="L20" s="5">
        <v>0</v>
      </c>
      <c r="M20" s="22">
        <v>1147</v>
      </c>
      <c r="N20" s="26">
        <f>+D20+E20+F20+G20+H20+ I20+J20+K20+L20+M20</f>
        <v>1158</v>
      </c>
      <c r="O20" s="15">
        <v>1</v>
      </c>
      <c r="P20" s="48"/>
      <c r="Q20" s="59">
        <v>1158</v>
      </c>
      <c r="R20" s="2"/>
      <c r="T20" s="61"/>
      <c r="U20" s="62"/>
    </row>
    <row r="21" spans="2:21" ht="15" x14ac:dyDescent="0.2">
      <c r="B21" s="112"/>
      <c r="C21" s="2" t="s">
        <v>6</v>
      </c>
      <c r="D21" s="3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22">
        <v>0</v>
      </c>
      <c r="N21" s="26">
        <f>+D21+E21+F21+G21+H21+ I21+J21+K21+L21+M21</f>
        <v>0</v>
      </c>
      <c r="O21" s="6"/>
      <c r="P21" s="49">
        <v>1</v>
      </c>
      <c r="Q21" s="59"/>
      <c r="R21" s="2"/>
      <c r="T21" s="63" t="s">
        <v>54</v>
      </c>
      <c r="U21" s="64">
        <v>9362</v>
      </c>
    </row>
    <row r="22" spans="2:21" ht="15" x14ac:dyDescent="0.2">
      <c r="B22" s="112"/>
      <c r="C22" s="2" t="s">
        <v>8</v>
      </c>
      <c r="D22" s="3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22">
        <v>0</v>
      </c>
      <c r="N22" s="26">
        <f>+D22+E22+F22+G22+H22+ I22+J22+K22+L22+M22</f>
        <v>0</v>
      </c>
      <c r="O22" s="6"/>
      <c r="P22" s="49">
        <v>1</v>
      </c>
      <c r="Q22" s="59"/>
      <c r="R22" s="2"/>
      <c r="T22" s="63" t="s">
        <v>96</v>
      </c>
      <c r="U22" s="65">
        <v>2471</v>
      </c>
    </row>
    <row r="23" spans="2:21" ht="16.5" thickBot="1" x14ac:dyDescent="0.25">
      <c r="B23" s="113"/>
      <c r="C23" s="37" t="s">
        <v>9</v>
      </c>
      <c r="D23" s="36">
        <f t="shared" ref="D23:M23" si="0">SUM(D20:D22)</f>
        <v>1</v>
      </c>
      <c r="E23" s="36">
        <f t="shared" si="0"/>
        <v>6</v>
      </c>
      <c r="F23" s="36">
        <f t="shared" si="0"/>
        <v>0</v>
      </c>
      <c r="G23" s="36">
        <f t="shared" si="0"/>
        <v>0</v>
      </c>
      <c r="H23" s="36">
        <f t="shared" si="0"/>
        <v>4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1147</v>
      </c>
      <c r="N23" s="26">
        <f>+D23+E23+F23+G23+H23+ I23+J23+K23+L23+M23</f>
        <v>1158</v>
      </c>
      <c r="O23" s="38"/>
      <c r="P23" s="50"/>
      <c r="Q23" s="59"/>
      <c r="R23" s="2"/>
      <c r="T23" s="63" t="s">
        <v>57</v>
      </c>
      <c r="U23" s="64">
        <v>2166</v>
      </c>
    </row>
    <row r="24" spans="2:21" ht="15" x14ac:dyDescent="0.2">
      <c r="B24" s="107" t="s">
        <v>115</v>
      </c>
      <c r="C24" s="12" t="s">
        <v>5</v>
      </c>
      <c r="D24" s="13">
        <v>0</v>
      </c>
      <c r="E24" s="14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26">
        <f t="shared" ref="N24:N87" si="1">+D24+E24+F24+G24+H24+ I24+J24+K24+L24+M24</f>
        <v>0</v>
      </c>
      <c r="O24" s="15"/>
      <c r="P24" s="51">
        <v>1</v>
      </c>
      <c r="Q24" s="2"/>
      <c r="R24" s="2"/>
      <c r="T24" s="63" t="s">
        <v>13</v>
      </c>
      <c r="U24" s="64">
        <v>1093</v>
      </c>
    </row>
    <row r="25" spans="2:21" ht="15" x14ac:dyDescent="0.2">
      <c r="B25" s="108"/>
      <c r="C25" s="2" t="s">
        <v>7</v>
      </c>
      <c r="D25" s="3">
        <v>0</v>
      </c>
      <c r="E25" s="4">
        <v>0</v>
      </c>
      <c r="F25" s="3">
        <v>0</v>
      </c>
      <c r="G25" s="3">
        <v>0</v>
      </c>
      <c r="H25" s="3">
        <v>5</v>
      </c>
      <c r="I25" s="3">
        <v>1</v>
      </c>
      <c r="J25" s="3">
        <v>0</v>
      </c>
      <c r="K25" s="3">
        <v>2</v>
      </c>
      <c r="L25" s="3">
        <v>0</v>
      </c>
      <c r="M25" s="8">
        <v>4</v>
      </c>
      <c r="N25" s="26">
        <f t="shared" si="1"/>
        <v>12</v>
      </c>
      <c r="O25" s="6">
        <v>1</v>
      </c>
      <c r="P25" s="52"/>
      <c r="Q25" s="2">
        <v>12</v>
      </c>
      <c r="R25" s="2"/>
      <c r="T25" s="63" t="s">
        <v>27</v>
      </c>
      <c r="U25" s="64">
        <v>1047</v>
      </c>
    </row>
    <row r="26" spans="2:21" ht="16.5" thickBot="1" x14ac:dyDescent="0.25">
      <c r="B26" s="109"/>
      <c r="C26" s="16" t="s">
        <v>9</v>
      </c>
      <c r="D26" s="10">
        <f>SUM(D24:D25)</f>
        <v>0</v>
      </c>
      <c r="E26" s="10">
        <f>SUM(E24:E25)</f>
        <v>0</v>
      </c>
      <c r="F26" s="10">
        <f>SUM(F23:F25)</f>
        <v>0</v>
      </c>
      <c r="G26" s="10">
        <f>SUM(G23:G25)</f>
        <v>0</v>
      </c>
      <c r="H26" s="10">
        <f>SUM(H24:H25)</f>
        <v>5</v>
      </c>
      <c r="I26" s="10">
        <f>SUM(I24:I25)</f>
        <v>1</v>
      </c>
      <c r="J26" s="10">
        <f>SUM(J24:J25)</f>
        <v>0</v>
      </c>
      <c r="K26" s="10">
        <f>SUM(K24:K25)</f>
        <v>2</v>
      </c>
      <c r="L26" s="10">
        <f>SUM(L24:L25)</f>
        <v>0</v>
      </c>
      <c r="M26" s="10">
        <f>SUM(M24:M25)</f>
        <v>4</v>
      </c>
      <c r="N26" s="26">
        <f t="shared" si="1"/>
        <v>12</v>
      </c>
      <c r="O26" s="17"/>
      <c r="P26" s="53"/>
      <c r="Q26" s="2"/>
      <c r="R26" s="2"/>
      <c r="T26" s="63" t="s">
        <v>97</v>
      </c>
      <c r="U26" s="65">
        <v>683</v>
      </c>
    </row>
    <row r="27" spans="2:21" ht="15" x14ac:dyDescent="0.2">
      <c r="B27" s="110" t="s">
        <v>103</v>
      </c>
      <c r="C27" s="7" t="s">
        <v>10</v>
      </c>
      <c r="D27" s="8">
        <v>0</v>
      </c>
      <c r="E27" s="11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6">
        <f t="shared" si="1"/>
        <v>0</v>
      </c>
      <c r="O27" s="9"/>
      <c r="P27" s="54">
        <v>1</v>
      </c>
      <c r="Q27" s="2"/>
      <c r="R27" s="2"/>
      <c r="T27" s="63" t="s">
        <v>94</v>
      </c>
      <c r="U27" s="65">
        <v>653</v>
      </c>
    </row>
    <row r="28" spans="2:21" ht="15" x14ac:dyDescent="0.2">
      <c r="B28" s="108"/>
      <c r="C28" s="73" t="s">
        <v>11</v>
      </c>
      <c r="D28" s="74">
        <v>0</v>
      </c>
      <c r="E28" s="75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6">
        <v>0</v>
      </c>
      <c r="L28" s="74">
        <v>0</v>
      </c>
      <c r="M28" s="76">
        <v>0</v>
      </c>
      <c r="N28" s="26">
        <f t="shared" si="1"/>
        <v>0</v>
      </c>
      <c r="O28" s="77"/>
      <c r="P28" s="78">
        <v>1</v>
      </c>
      <c r="Q28" s="2"/>
      <c r="R28" s="2"/>
      <c r="T28" s="63" t="s">
        <v>56</v>
      </c>
      <c r="U28" s="64">
        <v>522</v>
      </c>
    </row>
    <row r="29" spans="2:21" ht="15" x14ac:dyDescent="0.2">
      <c r="B29" s="108"/>
      <c r="C29" s="73" t="s">
        <v>12</v>
      </c>
      <c r="D29" s="74">
        <v>22</v>
      </c>
      <c r="E29" s="75">
        <v>0</v>
      </c>
      <c r="F29" s="74">
        <v>2</v>
      </c>
      <c r="G29" s="74">
        <v>8</v>
      </c>
      <c r="H29" s="74">
        <v>2</v>
      </c>
      <c r="I29" s="74">
        <v>33</v>
      </c>
      <c r="J29" s="74">
        <v>0</v>
      </c>
      <c r="K29" s="76">
        <v>0</v>
      </c>
      <c r="L29" s="74">
        <v>2</v>
      </c>
      <c r="M29" s="76">
        <v>0</v>
      </c>
      <c r="N29" s="26">
        <f t="shared" si="1"/>
        <v>69</v>
      </c>
      <c r="O29" s="77">
        <v>1</v>
      </c>
      <c r="P29" s="78"/>
      <c r="Q29" s="2">
        <v>69</v>
      </c>
      <c r="R29" s="2"/>
      <c r="T29" s="63" t="s">
        <v>116</v>
      </c>
      <c r="U29" s="64">
        <v>455</v>
      </c>
    </row>
    <row r="30" spans="2:21" ht="15.75" thickBot="1" x14ac:dyDescent="0.25">
      <c r="B30" s="108"/>
      <c r="C30" s="79" t="s">
        <v>132</v>
      </c>
      <c r="D30" s="74">
        <v>0</v>
      </c>
      <c r="E30" s="75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6">
        <v>0</v>
      </c>
      <c r="L30" s="74">
        <v>0</v>
      </c>
      <c r="M30" s="76">
        <v>0</v>
      </c>
      <c r="N30" s="26">
        <f t="shared" si="1"/>
        <v>0</v>
      </c>
      <c r="O30" s="77"/>
      <c r="P30" s="78">
        <v>1</v>
      </c>
      <c r="Q30" s="2"/>
      <c r="R30" s="2"/>
      <c r="T30" s="66" t="s">
        <v>24</v>
      </c>
      <c r="U30" s="42">
        <v>417</v>
      </c>
    </row>
    <row r="31" spans="2:21" ht="15" x14ac:dyDescent="0.2">
      <c r="B31" s="108"/>
      <c r="C31" s="73" t="s">
        <v>13</v>
      </c>
      <c r="D31" s="74">
        <v>0</v>
      </c>
      <c r="E31" s="75">
        <v>0</v>
      </c>
      <c r="F31" s="74">
        <v>0</v>
      </c>
      <c r="G31" s="74">
        <v>140</v>
      </c>
      <c r="H31" s="74">
        <v>198</v>
      </c>
      <c r="I31" s="74">
        <v>129</v>
      </c>
      <c r="J31" s="74">
        <v>135</v>
      </c>
      <c r="K31" s="74">
        <v>277</v>
      </c>
      <c r="L31" s="74">
        <v>214</v>
      </c>
      <c r="M31" s="76">
        <v>185</v>
      </c>
      <c r="N31" s="26">
        <f t="shared" si="1"/>
        <v>1278</v>
      </c>
      <c r="O31" s="77">
        <v>1</v>
      </c>
      <c r="P31" s="78"/>
      <c r="Q31" s="2">
        <v>1278</v>
      </c>
      <c r="R31" s="2"/>
    </row>
    <row r="32" spans="2:21" ht="16.5" thickBot="1" x14ac:dyDescent="0.25">
      <c r="B32" s="111"/>
      <c r="C32" s="80" t="s">
        <v>9</v>
      </c>
      <c r="D32" s="81">
        <f t="shared" ref="D32:M32" si="2">SUM(D27:D31)</f>
        <v>22</v>
      </c>
      <c r="E32" s="81">
        <f t="shared" si="2"/>
        <v>0</v>
      </c>
      <c r="F32" s="81">
        <f t="shared" si="2"/>
        <v>2</v>
      </c>
      <c r="G32" s="81">
        <f t="shared" si="2"/>
        <v>148</v>
      </c>
      <c r="H32" s="81">
        <f t="shared" si="2"/>
        <v>200</v>
      </c>
      <c r="I32" s="81">
        <f t="shared" si="2"/>
        <v>162</v>
      </c>
      <c r="J32" s="81">
        <f t="shared" si="2"/>
        <v>135</v>
      </c>
      <c r="K32" s="81">
        <f t="shared" si="2"/>
        <v>277</v>
      </c>
      <c r="L32" s="81">
        <f t="shared" si="2"/>
        <v>216</v>
      </c>
      <c r="M32" s="81">
        <f t="shared" si="2"/>
        <v>185</v>
      </c>
      <c r="N32" s="26">
        <f t="shared" si="1"/>
        <v>1347</v>
      </c>
      <c r="O32" s="82"/>
      <c r="P32" s="83"/>
      <c r="Q32" s="2"/>
      <c r="R32" s="2"/>
    </row>
    <row r="33" spans="2:18" ht="15" x14ac:dyDescent="0.2">
      <c r="B33" s="107" t="s">
        <v>104</v>
      </c>
      <c r="C33" s="84" t="s">
        <v>14</v>
      </c>
      <c r="D33" s="85">
        <v>0</v>
      </c>
      <c r="E33" s="86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26">
        <f t="shared" si="1"/>
        <v>0</v>
      </c>
      <c r="O33" s="87">
        <v>1</v>
      </c>
      <c r="P33" s="88"/>
      <c r="Q33" s="2"/>
      <c r="R33" s="2"/>
    </row>
    <row r="34" spans="2:18" ht="15" x14ac:dyDescent="0.2">
      <c r="B34" s="108"/>
      <c r="C34" s="73" t="s">
        <v>15</v>
      </c>
      <c r="D34" s="74">
        <v>0</v>
      </c>
      <c r="E34" s="75">
        <v>1</v>
      </c>
      <c r="F34" s="74">
        <v>2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36</v>
      </c>
      <c r="M34" s="76">
        <v>0</v>
      </c>
      <c r="N34" s="26">
        <f t="shared" si="1"/>
        <v>39</v>
      </c>
      <c r="O34" s="77">
        <v>1</v>
      </c>
      <c r="P34" s="78"/>
      <c r="Q34" s="2">
        <v>39</v>
      </c>
      <c r="R34" s="2"/>
    </row>
    <row r="35" spans="2:18" ht="15" x14ac:dyDescent="0.2">
      <c r="B35" s="108"/>
      <c r="C35" s="73" t="s">
        <v>16</v>
      </c>
      <c r="D35" s="74">
        <v>0</v>
      </c>
      <c r="E35" s="75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2</v>
      </c>
      <c r="M35" s="76">
        <v>0</v>
      </c>
      <c r="N35" s="26">
        <f t="shared" si="1"/>
        <v>2</v>
      </c>
      <c r="O35" s="77"/>
      <c r="P35" s="78">
        <v>1</v>
      </c>
      <c r="Q35" s="2"/>
      <c r="R35" s="2">
        <v>2</v>
      </c>
    </row>
    <row r="36" spans="2:18" ht="16.5" thickBot="1" x14ac:dyDescent="0.25">
      <c r="B36" s="109"/>
      <c r="C36" s="89" t="s">
        <v>9</v>
      </c>
      <c r="D36" s="90">
        <f t="shared" ref="D36:M36" si="3">SUM(D33:D35)</f>
        <v>0</v>
      </c>
      <c r="E36" s="90">
        <f t="shared" si="3"/>
        <v>1</v>
      </c>
      <c r="F36" s="90">
        <f t="shared" si="3"/>
        <v>2</v>
      </c>
      <c r="G36" s="90">
        <f t="shared" si="3"/>
        <v>0</v>
      </c>
      <c r="H36" s="90">
        <f t="shared" si="3"/>
        <v>0</v>
      </c>
      <c r="I36" s="90">
        <f t="shared" si="3"/>
        <v>0</v>
      </c>
      <c r="J36" s="90">
        <f t="shared" si="3"/>
        <v>0</v>
      </c>
      <c r="K36" s="90">
        <f t="shared" si="3"/>
        <v>0</v>
      </c>
      <c r="L36" s="90">
        <f t="shared" si="3"/>
        <v>38</v>
      </c>
      <c r="M36" s="90">
        <f t="shared" si="3"/>
        <v>0</v>
      </c>
      <c r="N36" s="26">
        <f t="shared" si="1"/>
        <v>41</v>
      </c>
      <c r="O36" s="91"/>
      <c r="P36" s="92"/>
      <c r="Q36" s="2"/>
      <c r="R36" s="2"/>
    </row>
    <row r="37" spans="2:18" ht="15" x14ac:dyDescent="0.2">
      <c r="B37" s="110" t="s">
        <v>105</v>
      </c>
      <c r="C37" s="93" t="s">
        <v>17</v>
      </c>
      <c r="D37" s="76">
        <v>15</v>
      </c>
      <c r="E37" s="94">
        <v>11</v>
      </c>
      <c r="F37" s="76">
        <v>1</v>
      </c>
      <c r="G37" s="76">
        <v>4</v>
      </c>
      <c r="H37" s="76">
        <v>0</v>
      </c>
      <c r="I37" s="76">
        <v>21</v>
      </c>
      <c r="J37" s="76">
        <v>0</v>
      </c>
      <c r="K37" s="76">
        <v>0</v>
      </c>
      <c r="L37" s="76">
        <v>10</v>
      </c>
      <c r="M37" s="76">
        <v>1</v>
      </c>
      <c r="N37" s="26">
        <f t="shared" si="1"/>
        <v>63</v>
      </c>
      <c r="O37" s="95">
        <v>1</v>
      </c>
      <c r="P37" s="96"/>
      <c r="Q37" s="2">
        <v>63</v>
      </c>
      <c r="R37" s="2"/>
    </row>
    <row r="38" spans="2:18" ht="15" x14ac:dyDescent="0.2">
      <c r="B38" s="108"/>
      <c r="C38" s="73" t="s">
        <v>18</v>
      </c>
      <c r="D38" s="74">
        <v>38</v>
      </c>
      <c r="E38" s="75">
        <v>9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52</v>
      </c>
      <c r="L38" s="74">
        <v>3</v>
      </c>
      <c r="M38" s="76">
        <v>30</v>
      </c>
      <c r="N38" s="26">
        <f t="shared" si="1"/>
        <v>132</v>
      </c>
      <c r="O38" s="77"/>
      <c r="P38" s="78">
        <v>1</v>
      </c>
      <c r="Q38" s="2"/>
      <c r="R38" s="2">
        <v>132</v>
      </c>
    </row>
    <row r="39" spans="2:18" ht="15" x14ac:dyDescent="0.2">
      <c r="B39" s="108"/>
      <c r="C39" s="73" t="s">
        <v>19</v>
      </c>
      <c r="D39" s="74">
        <v>9</v>
      </c>
      <c r="E39" s="75">
        <v>0</v>
      </c>
      <c r="F39" s="74">
        <v>0</v>
      </c>
      <c r="G39" s="74">
        <v>0</v>
      </c>
      <c r="H39" s="74">
        <v>0</v>
      </c>
      <c r="I39" s="74">
        <v>1</v>
      </c>
      <c r="J39" s="74">
        <v>0</v>
      </c>
      <c r="K39" s="74">
        <v>0</v>
      </c>
      <c r="L39" s="74">
        <v>0</v>
      </c>
      <c r="M39" s="76">
        <v>0</v>
      </c>
      <c r="N39" s="26">
        <f t="shared" si="1"/>
        <v>10</v>
      </c>
      <c r="O39" s="77"/>
      <c r="P39" s="78">
        <v>1</v>
      </c>
      <c r="Q39" s="2"/>
      <c r="R39" s="2">
        <v>10</v>
      </c>
    </row>
    <row r="40" spans="2:18" ht="15" x14ac:dyDescent="0.2">
      <c r="B40" s="108"/>
      <c r="C40" s="73" t="s">
        <v>20</v>
      </c>
      <c r="D40" s="74">
        <v>9</v>
      </c>
      <c r="E40" s="75">
        <v>11</v>
      </c>
      <c r="F40" s="74">
        <v>9</v>
      </c>
      <c r="G40" s="74">
        <v>0</v>
      </c>
      <c r="H40" s="74">
        <v>2</v>
      </c>
      <c r="I40" s="74">
        <v>1</v>
      </c>
      <c r="J40" s="74">
        <v>0</v>
      </c>
      <c r="K40" s="74">
        <v>0</v>
      </c>
      <c r="L40" s="74">
        <v>0</v>
      </c>
      <c r="M40" s="76">
        <v>0</v>
      </c>
      <c r="N40" s="26">
        <f t="shared" si="1"/>
        <v>32</v>
      </c>
      <c r="O40" s="77"/>
      <c r="P40" s="78">
        <v>1</v>
      </c>
      <c r="Q40" s="2"/>
      <c r="R40" s="2">
        <v>32</v>
      </c>
    </row>
    <row r="41" spans="2:18" ht="16.5" thickBot="1" x14ac:dyDescent="0.25">
      <c r="B41" s="111"/>
      <c r="C41" s="80" t="s">
        <v>9</v>
      </c>
      <c r="D41" s="81">
        <f t="shared" ref="D41:M41" si="4">SUM(D37:D40)</f>
        <v>71</v>
      </c>
      <c r="E41" s="81">
        <f t="shared" si="4"/>
        <v>31</v>
      </c>
      <c r="F41" s="81">
        <f t="shared" si="4"/>
        <v>10</v>
      </c>
      <c r="G41" s="81">
        <f t="shared" si="4"/>
        <v>4</v>
      </c>
      <c r="H41" s="81">
        <f t="shared" si="4"/>
        <v>2</v>
      </c>
      <c r="I41" s="81">
        <f t="shared" si="4"/>
        <v>23</v>
      </c>
      <c r="J41" s="81">
        <f t="shared" si="4"/>
        <v>0</v>
      </c>
      <c r="K41" s="81">
        <f t="shared" si="4"/>
        <v>52</v>
      </c>
      <c r="L41" s="81">
        <f t="shared" si="4"/>
        <v>13</v>
      </c>
      <c r="M41" s="81">
        <f t="shared" si="4"/>
        <v>31</v>
      </c>
      <c r="N41" s="26">
        <f t="shared" si="1"/>
        <v>237</v>
      </c>
      <c r="O41" s="82"/>
      <c r="P41" s="83"/>
      <c r="Q41" s="2"/>
      <c r="R41" s="2"/>
    </row>
    <row r="42" spans="2:18" ht="15" x14ac:dyDescent="0.2">
      <c r="B42" s="107" t="s">
        <v>106</v>
      </c>
      <c r="C42" s="84" t="s">
        <v>21</v>
      </c>
      <c r="D42" s="85">
        <v>8</v>
      </c>
      <c r="E42" s="86">
        <v>12</v>
      </c>
      <c r="F42" s="85">
        <v>6</v>
      </c>
      <c r="G42" s="85">
        <v>2</v>
      </c>
      <c r="H42" s="85">
        <v>0</v>
      </c>
      <c r="I42" s="85">
        <v>5</v>
      </c>
      <c r="J42" s="85">
        <v>2</v>
      </c>
      <c r="K42" s="85">
        <v>3</v>
      </c>
      <c r="L42" s="85">
        <v>0</v>
      </c>
      <c r="M42" s="85">
        <v>0</v>
      </c>
      <c r="N42" s="26">
        <f t="shared" si="1"/>
        <v>38</v>
      </c>
      <c r="O42" s="87"/>
      <c r="P42" s="88">
        <v>1</v>
      </c>
      <c r="Q42" s="2"/>
      <c r="R42" s="2">
        <v>38</v>
      </c>
    </row>
    <row r="43" spans="2:18" ht="15" x14ac:dyDescent="0.2">
      <c r="B43" s="108"/>
      <c r="C43" s="73" t="s">
        <v>22</v>
      </c>
      <c r="D43" s="74">
        <v>0</v>
      </c>
      <c r="E43" s="75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6">
        <v>0</v>
      </c>
      <c r="N43" s="26">
        <f t="shared" si="1"/>
        <v>0</v>
      </c>
      <c r="O43" s="77"/>
      <c r="P43" s="78">
        <v>1</v>
      </c>
      <c r="Q43" s="2"/>
      <c r="R43" s="2"/>
    </row>
    <row r="44" spans="2:18" ht="15" x14ac:dyDescent="0.2">
      <c r="B44" s="108"/>
      <c r="C44" s="73" t="s">
        <v>23</v>
      </c>
      <c r="D44" s="74">
        <v>0</v>
      </c>
      <c r="E44" s="75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6">
        <v>0</v>
      </c>
      <c r="N44" s="26">
        <f t="shared" si="1"/>
        <v>0</v>
      </c>
      <c r="O44" s="77"/>
      <c r="P44" s="78">
        <v>1</v>
      </c>
      <c r="Q44" s="2"/>
      <c r="R44" s="2"/>
    </row>
    <row r="45" spans="2:18" ht="15" x14ac:dyDescent="0.2">
      <c r="B45" s="108"/>
      <c r="C45" s="73" t="s">
        <v>24</v>
      </c>
      <c r="D45" s="74">
        <v>116</v>
      </c>
      <c r="E45" s="75">
        <v>3</v>
      </c>
      <c r="F45" s="74">
        <v>1</v>
      </c>
      <c r="G45" s="74">
        <v>19</v>
      </c>
      <c r="H45" s="74">
        <v>85</v>
      </c>
      <c r="I45" s="74">
        <v>46</v>
      </c>
      <c r="J45" s="74">
        <v>42</v>
      </c>
      <c r="K45" s="74">
        <v>48</v>
      </c>
      <c r="L45" s="74">
        <v>57</v>
      </c>
      <c r="M45" s="76">
        <v>55</v>
      </c>
      <c r="N45" s="26">
        <f t="shared" si="1"/>
        <v>472</v>
      </c>
      <c r="O45" s="77">
        <v>1</v>
      </c>
      <c r="P45" s="78"/>
      <c r="Q45" s="2">
        <v>472</v>
      </c>
      <c r="R45" s="2"/>
    </row>
    <row r="46" spans="2:18" ht="15" x14ac:dyDescent="0.2">
      <c r="B46" s="108"/>
      <c r="C46" s="73" t="s">
        <v>25</v>
      </c>
      <c r="D46" s="74">
        <v>1</v>
      </c>
      <c r="E46" s="75">
        <v>0</v>
      </c>
      <c r="F46" s="74">
        <v>0</v>
      </c>
      <c r="G46" s="74">
        <v>0</v>
      </c>
      <c r="H46" s="74">
        <v>0</v>
      </c>
      <c r="I46" s="74">
        <v>0</v>
      </c>
      <c r="J46" s="74">
        <v>18</v>
      </c>
      <c r="K46" s="74">
        <v>0</v>
      </c>
      <c r="L46" s="74">
        <v>0</v>
      </c>
      <c r="M46" s="76">
        <v>0</v>
      </c>
      <c r="N46" s="26">
        <f t="shared" si="1"/>
        <v>19</v>
      </c>
      <c r="O46" s="77"/>
      <c r="P46" s="78">
        <v>1</v>
      </c>
      <c r="Q46" s="2"/>
      <c r="R46" s="2">
        <v>19</v>
      </c>
    </row>
    <row r="47" spans="2:18" ht="15" x14ac:dyDescent="0.2">
      <c r="B47" s="108"/>
      <c r="C47" s="73" t="s">
        <v>26</v>
      </c>
      <c r="D47" s="74">
        <v>0</v>
      </c>
      <c r="E47" s="75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6">
        <v>0</v>
      </c>
      <c r="N47" s="26">
        <f t="shared" si="1"/>
        <v>0</v>
      </c>
      <c r="O47" s="77"/>
      <c r="P47" s="78">
        <v>1</v>
      </c>
      <c r="Q47" s="2"/>
      <c r="R47" s="2"/>
    </row>
    <row r="48" spans="2:18" ht="15" x14ac:dyDescent="0.2">
      <c r="B48" s="108"/>
      <c r="C48" s="73" t="s">
        <v>27</v>
      </c>
      <c r="D48" s="74">
        <v>75</v>
      </c>
      <c r="E48" s="75">
        <v>51</v>
      </c>
      <c r="F48" s="74">
        <v>82</v>
      </c>
      <c r="G48" s="74">
        <v>88</v>
      </c>
      <c r="H48" s="74">
        <v>162</v>
      </c>
      <c r="I48" s="74">
        <v>93</v>
      </c>
      <c r="J48" s="74">
        <v>125</v>
      </c>
      <c r="K48" s="74">
        <v>172</v>
      </c>
      <c r="L48" s="74">
        <v>199</v>
      </c>
      <c r="M48" s="76">
        <v>110</v>
      </c>
      <c r="N48" s="26">
        <f t="shared" si="1"/>
        <v>1157</v>
      </c>
      <c r="O48" s="77">
        <v>1</v>
      </c>
      <c r="P48" s="78"/>
      <c r="Q48" s="2">
        <v>1157</v>
      </c>
      <c r="R48" s="2"/>
    </row>
    <row r="49" spans="2:18" ht="16.5" thickBot="1" x14ac:dyDescent="0.25">
      <c r="B49" s="109"/>
      <c r="C49" s="89" t="s">
        <v>9</v>
      </c>
      <c r="D49" s="90">
        <f t="shared" ref="D49:M49" si="5">SUM(D42:D48)</f>
        <v>200</v>
      </c>
      <c r="E49" s="90">
        <f t="shared" si="5"/>
        <v>66</v>
      </c>
      <c r="F49" s="90">
        <f t="shared" si="5"/>
        <v>89</v>
      </c>
      <c r="G49" s="90">
        <f t="shared" si="5"/>
        <v>109</v>
      </c>
      <c r="H49" s="90">
        <f t="shared" si="5"/>
        <v>247</v>
      </c>
      <c r="I49" s="90">
        <f t="shared" si="5"/>
        <v>144</v>
      </c>
      <c r="J49" s="90">
        <f t="shared" si="5"/>
        <v>187</v>
      </c>
      <c r="K49" s="90">
        <f t="shared" si="5"/>
        <v>223</v>
      </c>
      <c r="L49" s="90">
        <f t="shared" si="5"/>
        <v>256</v>
      </c>
      <c r="M49" s="90">
        <f t="shared" si="5"/>
        <v>165</v>
      </c>
      <c r="N49" s="26">
        <f t="shared" si="1"/>
        <v>1686</v>
      </c>
      <c r="O49" s="91"/>
      <c r="P49" s="92"/>
      <c r="Q49" s="2"/>
      <c r="R49" s="2"/>
    </row>
    <row r="50" spans="2:18" ht="29.25" customHeight="1" x14ac:dyDescent="0.2">
      <c r="B50" s="118" t="s">
        <v>107</v>
      </c>
      <c r="C50" s="93" t="s">
        <v>28</v>
      </c>
      <c r="D50" s="76">
        <v>5</v>
      </c>
      <c r="E50" s="94">
        <v>14</v>
      </c>
      <c r="F50" s="76">
        <v>19</v>
      </c>
      <c r="G50" s="76">
        <v>15</v>
      </c>
      <c r="H50" s="76">
        <v>30</v>
      </c>
      <c r="I50" s="76">
        <v>47</v>
      </c>
      <c r="J50" s="76">
        <v>21</v>
      </c>
      <c r="K50" s="76">
        <v>78</v>
      </c>
      <c r="L50" s="76">
        <v>115</v>
      </c>
      <c r="M50" s="76">
        <v>82</v>
      </c>
      <c r="N50" s="26">
        <f t="shared" si="1"/>
        <v>426</v>
      </c>
      <c r="O50" s="95">
        <v>1</v>
      </c>
      <c r="P50" s="96"/>
      <c r="Q50" s="2">
        <v>426</v>
      </c>
      <c r="R50" s="2"/>
    </row>
    <row r="51" spans="2:18" ht="15" x14ac:dyDescent="0.2">
      <c r="B51" s="118"/>
      <c r="C51" s="73" t="s">
        <v>29</v>
      </c>
      <c r="D51" s="74">
        <v>0</v>
      </c>
      <c r="E51" s="75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6">
        <v>0</v>
      </c>
      <c r="N51" s="26">
        <f t="shared" si="1"/>
        <v>0</v>
      </c>
      <c r="O51" s="77"/>
      <c r="P51" s="78">
        <v>1</v>
      </c>
      <c r="Q51" s="2"/>
      <c r="R51" s="2"/>
    </row>
    <row r="52" spans="2:18" ht="16.5" thickBot="1" x14ac:dyDescent="0.25">
      <c r="B52" s="118"/>
      <c r="C52" s="80" t="s">
        <v>9</v>
      </c>
      <c r="D52" s="81">
        <f t="shared" ref="D52:M52" si="6">SUM(D50:D51)</f>
        <v>5</v>
      </c>
      <c r="E52" s="81">
        <f t="shared" si="6"/>
        <v>14</v>
      </c>
      <c r="F52" s="81">
        <f t="shared" si="6"/>
        <v>19</v>
      </c>
      <c r="G52" s="81">
        <f t="shared" si="6"/>
        <v>15</v>
      </c>
      <c r="H52" s="81">
        <f t="shared" si="6"/>
        <v>30</v>
      </c>
      <c r="I52" s="81">
        <f t="shared" si="6"/>
        <v>47</v>
      </c>
      <c r="J52" s="81">
        <f t="shared" si="6"/>
        <v>21</v>
      </c>
      <c r="K52" s="81">
        <f t="shared" si="6"/>
        <v>78</v>
      </c>
      <c r="L52" s="81">
        <f t="shared" si="6"/>
        <v>115</v>
      </c>
      <c r="M52" s="81">
        <f t="shared" si="6"/>
        <v>82</v>
      </c>
      <c r="N52" s="26">
        <f t="shared" si="1"/>
        <v>426</v>
      </c>
      <c r="O52" s="82"/>
      <c r="P52" s="83"/>
      <c r="Q52" s="2"/>
      <c r="R52" s="2"/>
    </row>
    <row r="53" spans="2:18" ht="15" x14ac:dyDescent="0.2">
      <c r="B53" s="107" t="s">
        <v>108</v>
      </c>
      <c r="C53" s="84" t="s">
        <v>30</v>
      </c>
      <c r="D53" s="85">
        <v>5</v>
      </c>
      <c r="E53" s="86">
        <v>34</v>
      </c>
      <c r="F53" s="85">
        <v>57</v>
      </c>
      <c r="G53" s="85">
        <v>82</v>
      </c>
      <c r="H53" s="85">
        <v>10</v>
      </c>
      <c r="I53" s="85">
        <v>16</v>
      </c>
      <c r="J53" s="85">
        <v>25</v>
      </c>
      <c r="K53" s="85">
        <v>2</v>
      </c>
      <c r="L53" s="85">
        <v>1</v>
      </c>
      <c r="M53" s="85">
        <v>13</v>
      </c>
      <c r="N53" s="26">
        <f t="shared" si="1"/>
        <v>245</v>
      </c>
      <c r="O53" s="87">
        <v>1</v>
      </c>
      <c r="P53" s="88"/>
      <c r="Q53" s="2">
        <v>245</v>
      </c>
      <c r="R53" s="2"/>
    </row>
    <row r="54" spans="2:18" ht="15" x14ac:dyDescent="0.2">
      <c r="B54" s="108"/>
      <c r="C54" s="73" t="s">
        <v>31</v>
      </c>
      <c r="D54" s="74">
        <v>0</v>
      </c>
      <c r="E54" s="75">
        <v>0</v>
      </c>
      <c r="F54" s="74">
        <v>0</v>
      </c>
      <c r="G54" s="74">
        <v>0</v>
      </c>
      <c r="H54" s="74">
        <v>0</v>
      </c>
      <c r="I54" s="74">
        <v>2</v>
      </c>
      <c r="J54" s="74">
        <v>13</v>
      </c>
      <c r="K54" s="74">
        <v>8</v>
      </c>
      <c r="L54" s="74">
        <v>0</v>
      </c>
      <c r="M54" s="76">
        <v>1</v>
      </c>
      <c r="N54" s="26">
        <f t="shared" si="1"/>
        <v>24</v>
      </c>
      <c r="O54" s="77"/>
      <c r="P54" s="78">
        <v>1</v>
      </c>
      <c r="Q54" s="2"/>
      <c r="R54" s="2">
        <v>24</v>
      </c>
    </row>
    <row r="55" spans="2:18" ht="15" x14ac:dyDescent="0.2">
      <c r="B55" s="108"/>
      <c r="C55" s="73" t="s">
        <v>32</v>
      </c>
      <c r="D55" s="74">
        <v>0</v>
      </c>
      <c r="E55" s="75">
        <v>4</v>
      </c>
      <c r="F55" s="74">
        <v>2</v>
      </c>
      <c r="G55" s="74">
        <v>2</v>
      </c>
      <c r="H55" s="74">
        <v>3</v>
      </c>
      <c r="I55" s="74">
        <v>0</v>
      </c>
      <c r="J55" s="74">
        <v>0</v>
      </c>
      <c r="K55" s="74">
        <v>4</v>
      </c>
      <c r="L55" s="74">
        <v>0</v>
      </c>
      <c r="M55" s="76">
        <v>0</v>
      </c>
      <c r="N55" s="26">
        <f t="shared" si="1"/>
        <v>15</v>
      </c>
      <c r="O55" s="77">
        <v>1</v>
      </c>
      <c r="P55" s="78"/>
      <c r="Q55" s="2">
        <v>15</v>
      </c>
      <c r="R55" s="2"/>
    </row>
    <row r="56" spans="2:18" ht="15" x14ac:dyDescent="0.2">
      <c r="B56" s="108"/>
      <c r="C56" s="73" t="s">
        <v>33</v>
      </c>
      <c r="D56" s="74">
        <v>0</v>
      </c>
      <c r="E56" s="75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6">
        <v>2</v>
      </c>
      <c r="N56" s="26">
        <f t="shared" si="1"/>
        <v>2</v>
      </c>
      <c r="O56" s="77"/>
      <c r="P56" s="78">
        <v>1</v>
      </c>
      <c r="Q56" s="2"/>
      <c r="R56" s="2"/>
    </row>
    <row r="57" spans="2:18" ht="15" x14ac:dyDescent="0.2">
      <c r="B57" s="108"/>
      <c r="C57" s="73" t="s">
        <v>34</v>
      </c>
      <c r="D57" s="74">
        <v>0</v>
      </c>
      <c r="E57" s="75">
        <v>0</v>
      </c>
      <c r="F57" s="74">
        <v>0</v>
      </c>
      <c r="G57" s="74">
        <v>0</v>
      </c>
      <c r="H57" s="74"/>
      <c r="I57" s="74">
        <v>0</v>
      </c>
      <c r="J57" s="74">
        <v>0</v>
      </c>
      <c r="K57" s="74">
        <v>2</v>
      </c>
      <c r="L57" s="74">
        <v>0</v>
      </c>
      <c r="M57" s="76">
        <v>0</v>
      </c>
      <c r="N57" s="26">
        <f t="shared" si="1"/>
        <v>2</v>
      </c>
      <c r="O57" s="77"/>
      <c r="P57" s="78">
        <v>1</v>
      </c>
      <c r="Q57" s="2"/>
      <c r="R57" s="2">
        <v>2</v>
      </c>
    </row>
    <row r="58" spans="2:18" ht="15" x14ac:dyDescent="0.2">
      <c r="B58" s="108"/>
      <c r="C58" s="73" t="s">
        <v>35</v>
      </c>
      <c r="D58" s="74">
        <v>0</v>
      </c>
      <c r="E58" s="75">
        <v>0</v>
      </c>
      <c r="F58" s="74">
        <v>37</v>
      </c>
      <c r="G58" s="74">
        <v>0</v>
      </c>
      <c r="H58" s="74">
        <v>17</v>
      </c>
      <c r="I58" s="74">
        <v>1</v>
      </c>
      <c r="J58" s="74">
        <v>1</v>
      </c>
      <c r="K58" s="74">
        <v>2</v>
      </c>
      <c r="L58" s="74">
        <v>0</v>
      </c>
      <c r="M58" s="76">
        <v>0</v>
      </c>
      <c r="N58" s="26">
        <f t="shared" si="1"/>
        <v>58</v>
      </c>
      <c r="O58" s="77"/>
      <c r="P58" s="78">
        <v>1</v>
      </c>
      <c r="Q58" s="2"/>
      <c r="R58" s="2">
        <v>58</v>
      </c>
    </row>
    <row r="59" spans="2:18" ht="15" x14ac:dyDescent="0.2">
      <c r="B59" s="108"/>
      <c r="C59" s="73" t="s">
        <v>116</v>
      </c>
      <c r="D59" s="74">
        <v>21</v>
      </c>
      <c r="E59" s="75">
        <v>43</v>
      </c>
      <c r="F59" s="74">
        <v>60</v>
      </c>
      <c r="G59" s="74">
        <v>40</v>
      </c>
      <c r="H59" s="74">
        <v>113</v>
      </c>
      <c r="I59" s="74">
        <v>44</v>
      </c>
      <c r="J59" s="74">
        <v>72</v>
      </c>
      <c r="K59" s="74">
        <v>32</v>
      </c>
      <c r="L59" s="74">
        <v>30</v>
      </c>
      <c r="M59" s="76">
        <v>20</v>
      </c>
      <c r="N59" s="26">
        <f t="shared" si="1"/>
        <v>475</v>
      </c>
      <c r="O59" s="77">
        <v>1</v>
      </c>
      <c r="P59" s="78"/>
      <c r="Q59" s="2">
        <v>475</v>
      </c>
      <c r="R59" s="2"/>
    </row>
    <row r="60" spans="2:18" ht="16.5" thickBot="1" x14ac:dyDescent="0.25">
      <c r="B60" s="109"/>
      <c r="C60" s="89" t="s">
        <v>9</v>
      </c>
      <c r="D60" s="90">
        <f t="shared" ref="D60:M60" si="7">SUM(D53:D59)</f>
        <v>26</v>
      </c>
      <c r="E60" s="90">
        <f t="shared" si="7"/>
        <v>81</v>
      </c>
      <c r="F60" s="90">
        <f t="shared" si="7"/>
        <v>156</v>
      </c>
      <c r="G60" s="90">
        <f t="shared" si="7"/>
        <v>124</v>
      </c>
      <c r="H60" s="90">
        <f t="shared" si="7"/>
        <v>143</v>
      </c>
      <c r="I60" s="90">
        <f t="shared" si="7"/>
        <v>63</v>
      </c>
      <c r="J60" s="90">
        <f t="shared" si="7"/>
        <v>111</v>
      </c>
      <c r="K60" s="90">
        <f t="shared" si="7"/>
        <v>50</v>
      </c>
      <c r="L60" s="90">
        <f t="shared" si="7"/>
        <v>31</v>
      </c>
      <c r="M60" s="90">
        <f t="shared" si="7"/>
        <v>36</v>
      </c>
      <c r="N60" s="26">
        <f t="shared" si="1"/>
        <v>821</v>
      </c>
      <c r="O60" s="91"/>
      <c r="P60" s="92"/>
      <c r="Q60" s="2"/>
      <c r="R60" s="2"/>
    </row>
    <row r="61" spans="2:18" ht="15" x14ac:dyDescent="0.2">
      <c r="B61" s="110" t="s">
        <v>109</v>
      </c>
      <c r="C61" s="93" t="s">
        <v>36</v>
      </c>
      <c r="D61" s="76">
        <v>0</v>
      </c>
      <c r="E61" s="94">
        <v>0</v>
      </c>
      <c r="F61" s="76">
        <v>3</v>
      </c>
      <c r="G61" s="76">
        <v>0</v>
      </c>
      <c r="H61" s="76">
        <v>0</v>
      </c>
      <c r="I61" s="76">
        <v>0</v>
      </c>
      <c r="J61" s="76">
        <v>0</v>
      </c>
      <c r="K61" s="76">
        <v>1</v>
      </c>
      <c r="L61" s="76">
        <v>0</v>
      </c>
      <c r="M61" s="76">
        <v>0</v>
      </c>
      <c r="N61" s="26">
        <f t="shared" si="1"/>
        <v>4</v>
      </c>
      <c r="O61" s="95">
        <v>1</v>
      </c>
      <c r="P61" s="96"/>
      <c r="Q61" s="2">
        <v>4</v>
      </c>
      <c r="R61" s="2"/>
    </row>
    <row r="62" spans="2:18" ht="15" x14ac:dyDescent="0.2">
      <c r="B62" s="108"/>
      <c r="C62" s="73" t="s">
        <v>37</v>
      </c>
      <c r="D62" s="74">
        <v>0</v>
      </c>
      <c r="E62" s="75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6">
        <v>0</v>
      </c>
      <c r="N62" s="26">
        <f t="shared" si="1"/>
        <v>0</v>
      </c>
      <c r="O62" s="77"/>
      <c r="P62" s="78">
        <v>1</v>
      </c>
      <c r="Q62" s="2"/>
      <c r="R62" s="2"/>
    </row>
    <row r="63" spans="2:18" ht="15" x14ac:dyDescent="0.2">
      <c r="B63" s="108"/>
      <c r="C63" s="73" t="s">
        <v>38</v>
      </c>
      <c r="D63" s="74">
        <v>0</v>
      </c>
      <c r="E63" s="75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6">
        <v>830</v>
      </c>
      <c r="N63" s="26">
        <f t="shared" si="1"/>
        <v>830</v>
      </c>
      <c r="O63" s="77"/>
      <c r="P63" s="78">
        <v>1</v>
      </c>
      <c r="Q63" s="2">
        <v>830</v>
      </c>
      <c r="R63" s="2"/>
    </row>
    <row r="64" spans="2:18" ht="15" x14ac:dyDescent="0.2">
      <c r="B64" s="108"/>
      <c r="C64" s="73" t="s">
        <v>128</v>
      </c>
      <c r="D64" s="74">
        <v>0</v>
      </c>
      <c r="E64" s="75">
        <v>0</v>
      </c>
      <c r="F64" s="74">
        <v>0</v>
      </c>
      <c r="G64" s="74">
        <v>0</v>
      </c>
      <c r="H64" s="74">
        <v>2</v>
      </c>
      <c r="I64" s="74">
        <v>3</v>
      </c>
      <c r="J64" s="74">
        <v>1</v>
      </c>
      <c r="K64" s="74">
        <v>70</v>
      </c>
      <c r="L64" s="74">
        <v>36</v>
      </c>
      <c r="M64" s="76">
        <v>10</v>
      </c>
      <c r="N64" s="26">
        <f t="shared" si="1"/>
        <v>122</v>
      </c>
      <c r="O64" s="77">
        <v>1</v>
      </c>
      <c r="P64" s="78"/>
      <c r="Q64" s="2">
        <v>122</v>
      </c>
      <c r="R64" s="2"/>
    </row>
    <row r="65" spans="2:18" ht="15" x14ac:dyDescent="0.2">
      <c r="B65" s="108"/>
      <c r="C65" s="73" t="s">
        <v>39</v>
      </c>
      <c r="D65" s="74">
        <v>0</v>
      </c>
      <c r="E65" s="75">
        <v>0</v>
      </c>
      <c r="F65" s="74">
        <v>0</v>
      </c>
      <c r="G65" s="74">
        <v>0</v>
      </c>
      <c r="H65" s="74">
        <v>0</v>
      </c>
      <c r="I65" s="74">
        <v>1</v>
      </c>
      <c r="J65" s="74">
        <v>0</v>
      </c>
      <c r="K65" s="74">
        <v>0</v>
      </c>
      <c r="L65" s="74">
        <v>0</v>
      </c>
      <c r="M65" s="76">
        <v>0</v>
      </c>
      <c r="N65" s="26">
        <f t="shared" si="1"/>
        <v>1</v>
      </c>
      <c r="O65" s="77"/>
      <c r="P65" s="78">
        <v>1</v>
      </c>
      <c r="Q65" s="2"/>
      <c r="R65" s="2">
        <v>1</v>
      </c>
    </row>
    <row r="66" spans="2:18" ht="15" x14ac:dyDescent="0.2">
      <c r="B66" s="108"/>
      <c r="C66" s="73" t="s">
        <v>40</v>
      </c>
      <c r="D66" s="74">
        <v>0</v>
      </c>
      <c r="E66" s="75">
        <v>0</v>
      </c>
      <c r="F66" s="74">
        <v>1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6">
        <v>0</v>
      </c>
      <c r="N66" s="26">
        <f t="shared" si="1"/>
        <v>1</v>
      </c>
      <c r="O66" s="77"/>
      <c r="P66" s="78">
        <v>1</v>
      </c>
      <c r="Q66" s="2"/>
      <c r="R66" s="2">
        <v>1</v>
      </c>
    </row>
    <row r="67" spans="2:18" ht="16.5" thickBot="1" x14ac:dyDescent="0.25">
      <c r="B67" s="111"/>
      <c r="C67" s="80" t="s">
        <v>9</v>
      </c>
      <c r="D67" s="81">
        <f>SUM(D61:D66)</f>
        <v>0</v>
      </c>
      <c r="E67" s="81">
        <f>SUM(E63:E66)</f>
        <v>0</v>
      </c>
      <c r="F67" s="81">
        <f t="shared" ref="F67:M67" si="8">SUM(F61:F66)</f>
        <v>4</v>
      </c>
      <c r="G67" s="81">
        <f t="shared" si="8"/>
        <v>0</v>
      </c>
      <c r="H67" s="81">
        <f t="shared" si="8"/>
        <v>2</v>
      </c>
      <c r="I67" s="81">
        <f t="shared" si="8"/>
        <v>4</v>
      </c>
      <c r="J67" s="81">
        <f t="shared" si="8"/>
        <v>1</v>
      </c>
      <c r="K67" s="81">
        <f t="shared" si="8"/>
        <v>71</v>
      </c>
      <c r="L67" s="81">
        <f t="shared" si="8"/>
        <v>36</v>
      </c>
      <c r="M67" s="81">
        <f t="shared" si="8"/>
        <v>840</v>
      </c>
      <c r="N67" s="26">
        <f t="shared" si="1"/>
        <v>958</v>
      </c>
      <c r="O67" s="82"/>
      <c r="P67" s="83"/>
      <c r="Q67" s="2"/>
      <c r="R67" s="2"/>
    </row>
    <row r="68" spans="2:18" ht="15" x14ac:dyDescent="0.2">
      <c r="B68" s="107" t="s">
        <v>110</v>
      </c>
      <c r="C68" s="84" t="s">
        <v>41</v>
      </c>
      <c r="D68" s="85">
        <v>0</v>
      </c>
      <c r="E68" s="86">
        <v>82</v>
      </c>
      <c r="F68" s="85">
        <v>0</v>
      </c>
      <c r="G68" s="85">
        <v>3</v>
      </c>
      <c r="H68" s="85">
        <v>2</v>
      </c>
      <c r="I68" s="85">
        <v>17</v>
      </c>
      <c r="J68" s="85">
        <v>9</v>
      </c>
      <c r="K68" s="85">
        <v>0</v>
      </c>
      <c r="L68" s="85">
        <v>18</v>
      </c>
      <c r="M68" s="85">
        <v>256</v>
      </c>
      <c r="N68" s="26">
        <f t="shared" si="1"/>
        <v>387</v>
      </c>
      <c r="O68" s="87"/>
      <c r="P68" s="88">
        <v>1</v>
      </c>
      <c r="Q68" s="2"/>
      <c r="R68" s="2">
        <v>387</v>
      </c>
    </row>
    <row r="69" spans="2:18" ht="15" x14ac:dyDescent="0.2">
      <c r="B69" s="108"/>
      <c r="C69" s="73" t="s">
        <v>42</v>
      </c>
      <c r="D69" s="74">
        <v>0</v>
      </c>
      <c r="E69" s="75">
        <v>0</v>
      </c>
      <c r="F69" s="74">
        <v>0</v>
      </c>
      <c r="G69" s="74">
        <v>0</v>
      </c>
      <c r="H69" s="74">
        <v>0</v>
      </c>
      <c r="I69" s="74">
        <v>2</v>
      </c>
      <c r="J69" s="74">
        <v>6</v>
      </c>
      <c r="K69" s="74">
        <v>23</v>
      </c>
      <c r="L69" s="74">
        <v>5</v>
      </c>
      <c r="M69" s="76">
        <v>69</v>
      </c>
      <c r="N69" s="26">
        <f t="shared" si="1"/>
        <v>105</v>
      </c>
      <c r="O69" s="77">
        <v>1</v>
      </c>
      <c r="P69" s="78"/>
      <c r="Q69" s="2">
        <v>105</v>
      </c>
      <c r="R69" s="2"/>
    </row>
    <row r="70" spans="2:18" ht="15" x14ac:dyDescent="0.2">
      <c r="B70" s="108"/>
      <c r="C70" s="73" t="s">
        <v>43</v>
      </c>
      <c r="D70" s="74">
        <v>0</v>
      </c>
      <c r="E70" s="75">
        <v>0</v>
      </c>
      <c r="F70" s="74">
        <v>3</v>
      </c>
      <c r="G70" s="74">
        <v>0</v>
      </c>
      <c r="H70" s="74">
        <v>0</v>
      </c>
      <c r="I70" s="74">
        <v>0</v>
      </c>
      <c r="J70" s="74">
        <v>0</v>
      </c>
      <c r="K70" s="74">
        <v>2</v>
      </c>
      <c r="L70" s="74">
        <v>35</v>
      </c>
      <c r="M70" s="76">
        <v>15</v>
      </c>
      <c r="N70" s="26">
        <f t="shared" si="1"/>
        <v>55</v>
      </c>
      <c r="O70" s="77"/>
      <c r="P70" s="78">
        <v>1</v>
      </c>
      <c r="Q70" s="2"/>
      <c r="R70" s="2">
        <v>55</v>
      </c>
    </row>
    <row r="71" spans="2:18" ht="15" x14ac:dyDescent="0.2">
      <c r="B71" s="108"/>
      <c r="C71" s="73" t="s">
        <v>44</v>
      </c>
      <c r="D71" s="74">
        <v>0</v>
      </c>
      <c r="E71" s="75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22</v>
      </c>
      <c r="L71" s="74">
        <v>22</v>
      </c>
      <c r="M71" s="76">
        <v>14</v>
      </c>
      <c r="N71" s="26">
        <f t="shared" si="1"/>
        <v>58</v>
      </c>
      <c r="O71" s="77">
        <v>1</v>
      </c>
      <c r="P71" s="78"/>
      <c r="Q71" s="2">
        <v>58</v>
      </c>
      <c r="R71" s="2"/>
    </row>
    <row r="72" spans="2:18" ht="15" x14ac:dyDescent="0.2">
      <c r="B72" s="108"/>
      <c r="C72" s="73" t="s">
        <v>45</v>
      </c>
      <c r="D72" s="74">
        <v>0</v>
      </c>
      <c r="E72" s="75">
        <v>0</v>
      </c>
      <c r="F72" s="74">
        <v>2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6">
        <v>724</v>
      </c>
      <c r="N72" s="26">
        <f t="shared" si="1"/>
        <v>726</v>
      </c>
      <c r="O72" s="77"/>
      <c r="P72" s="78">
        <v>1</v>
      </c>
      <c r="Q72" s="2"/>
      <c r="R72" s="2">
        <v>726</v>
      </c>
    </row>
    <row r="73" spans="2:18" ht="15" x14ac:dyDescent="0.2">
      <c r="B73" s="108"/>
      <c r="C73" s="73" t="s">
        <v>46</v>
      </c>
      <c r="D73" s="74">
        <v>0</v>
      </c>
      <c r="E73" s="75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6">
        <v>0</v>
      </c>
      <c r="N73" s="26">
        <f t="shared" si="1"/>
        <v>0</v>
      </c>
      <c r="O73" s="77"/>
      <c r="P73" s="78">
        <v>1</v>
      </c>
      <c r="Q73" s="2"/>
      <c r="R73" s="2"/>
    </row>
    <row r="74" spans="2:18" ht="15" x14ac:dyDescent="0.2">
      <c r="B74" s="108"/>
      <c r="C74" s="73" t="s">
        <v>47</v>
      </c>
      <c r="D74" s="74">
        <v>0</v>
      </c>
      <c r="E74" s="75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6">
        <v>0</v>
      </c>
      <c r="N74" s="26">
        <f t="shared" si="1"/>
        <v>0</v>
      </c>
      <c r="O74" s="77"/>
      <c r="P74" s="78">
        <v>1</v>
      </c>
      <c r="Q74" s="2"/>
      <c r="R74" s="2"/>
    </row>
    <row r="75" spans="2:18" ht="15" x14ac:dyDescent="0.2">
      <c r="B75" s="108"/>
      <c r="C75" s="73" t="s">
        <v>48</v>
      </c>
      <c r="D75" s="74">
        <v>0</v>
      </c>
      <c r="E75" s="75">
        <v>0</v>
      </c>
      <c r="F75" s="74">
        <v>0</v>
      </c>
      <c r="G75" s="74">
        <v>0</v>
      </c>
      <c r="H75" s="74">
        <v>4</v>
      </c>
      <c r="I75" s="74">
        <v>48</v>
      </c>
      <c r="J75" s="74">
        <v>0</v>
      </c>
      <c r="K75" s="74">
        <v>0</v>
      </c>
      <c r="L75" s="74">
        <v>0</v>
      </c>
      <c r="M75" s="76">
        <v>0</v>
      </c>
      <c r="N75" s="26">
        <f t="shared" si="1"/>
        <v>52</v>
      </c>
      <c r="O75" s="77"/>
      <c r="P75" s="78">
        <v>1</v>
      </c>
      <c r="Q75" s="2"/>
      <c r="R75" s="2">
        <v>52</v>
      </c>
    </row>
    <row r="76" spans="2:18" ht="15" x14ac:dyDescent="0.2">
      <c r="B76" s="108"/>
      <c r="C76" s="73" t="s">
        <v>49</v>
      </c>
      <c r="D76" s="74">
        <v>0</v>
      </c>
      <c r="E76" s="75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6">
        <v>0</v>
      </c>
      <c r="N76" s="26">
        <f t="shared" si="1"/>
        <v>0</v>
      </c>
      <c r="O76" s="77"/>
      <c r="P76" s="78">
        <v>1</v>
      </c>
      <c r="Q76" s="2"/>
      <c r="R76" s="2"/>
    </row>
    <row r="77" spans="2:18" ht="15" x14ac:dyDescent="0.2">
      <c r="B77" s="108"/>
      <c r="C77" s="73" t="s">
        <v>50</v>
      </c>
      <c r="D77" s="74">
        <v>0</v>
      </c>
      <c r="E77" s="75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6">
        <v>0</v>
      </c>
      <c r="N77" s="26">
        <f t="shared" si="1"/>
        <v>0</v>
      </c>
      <c r="O77" s="77"/>
      <c r="P77" s="78">
        <v>1</v>
      </c>
      <c r="Q77" s="2"/>
      <c r="R77" s="2"/>
    </row>
    <row r="78" spans="2:18" ht="15" x14ac:dyDescent="0.2">
      <c r="B78" s="108"/>
      <c r="C78" s="73" t="s">
        <v>51</v>
      </c>
      <c r="D78" s="74">
        <v>0</v>
      </c>
      <c r="E78" s="75">
        <v>0</v>
      </c>
      <c r="F78" s="74">
        <v>0</v>
      </c>
      <c r="G78" s="74">
        <v>0</v>
      </c>
      <c r="H78" s="74">
        <v>0</v>
      </c>
      <c r="I78" s="97">
        <v>0</v>
      </c>
      <c r="J78" s="74">
        <v>0</v>
      </c>
      <c r="K78" s="74">
        <v>1</v>
      </c>
      <c r="L78" s="74">
        <v>0</v>
      </c>
      <c r="M78" s="76">
        <v>0</v>
      </c>
      <c r="N78" s="26">
        <f t="shared" si="1"/>
        <v>1</v>
      </c>
      <c r="O78" s="77"/>
      <c r="P78" s="78">
        <v>1</v>
      </c>
      <c r="Q78" s="2"/>
      <c r="R78" s="2">
        <v>1</v>
      </c>
    </row>
    <row r="79" spans="2:18" ht="15" x14ac:dyDescent="0.2">
      <c r="B79" s="108"/>
      <c r="C79" s="73" t="s">
        <v>52</v>
      </c>
      <c r="D79" s="74">
        <v>0</v>
      </c>
      <c r="E79" s="75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6">
        <v>0</v>
      </c>
      <c r="N79" s="26">
        <f t="shared" si="1"/>
        <v>0</v>
      </c>
      <c r="O79" s="77"/>
      <c r="P79" s="78">
        <v>1</v>
      </c>
      <c r="Q79" s="2"/>
      <c r="R79" s="2"/>
    </row>
    <row r="80" spans="2:18" ht="15" x14ac:dyDescent="0.2">
      <c r="B80" s="108"/>
      <c r="C80" s="73" t="s">
        <v>53</v>
      </c>
      <c r="D80" s="74">
        <v>0</v>
      </c>
      <c r="E80" s="75">
        <v>0</v>
      </c>
      <c r="F80" s="74">
        <v>0</v>
      </c>
      <c r="G80" s="74">
        <v>0</v>
      </c>
      <c r="H80" s="74">
        <v>5</v>
      </c>
      <c r="I80" s="74">
        <v>2</v>
      </c>
      <c r="J80" s="74">
        <v>7</v>
      </c>
      <c r="K80" s="74">
        <v>13</v>
      </c>
      <c r="L80" s="74">
        <v>10</v>
      </c>
      <c r="M80" s="76">
        <v>41</v>
      </c>
      <c r="N80" s="26">
        <f t="shared" si="1"/>
        <v>78</v>
      </c>
      <c r="O80" s="77"/>
      <c r="P80" s="78">
        <v>1</v>
      </c>
      <c r="Q80" s="2"/>
      <c r="R80" s="2">
        <v>78</v>
      </c>
    </row>
    <row r="81" spans="2:18" ht="15" x14ac:dyDescent="0.2">
      <c r="B81" s="108"/>
      <c r="C81" s="73" t="s">
        <v>54</v>
      </c>
      <c r="D81" s="74">
        <v>436</v>
      </c>
      <c r="E81" s="75">
        <v>624</v>
      </c>
      <c r="F81" s="74">
        <v>3253</v>
      </c>
      <c r="G81" s="74">
        <v>3863</v>
      </c>
      <c r="H81" s="74">
        <v>287</v>
      </c>
      <c r="I81" s="74">
        <v>175</v>
      </c>
      <c r="J81" s="74">
        <v>165</v>
      </c>
      <c r="K81" s="74">
        <v>481</v>
      </c>
      <c r="L81" s="74">
        <v>78</v>
      </c>
      <c r="M81" s="76">
        <v>1028</v>
      </c>
      <c r="N81" s="26">
        <f t="shared" si="1"/>
        <v>10390</v>
      </c>
      <c r="O81" s="77">
        <v>1</v>
      </c>
      <c r="P81" s="78"/>
      <c r="Q81" s="2">
        <v>10390</v>
      </c>
      <c r="R81" s="2"/>
    </row>
    <row r="82" spans="2:18" ht="16.5" thickBot="1" x14ac:dyDescent="0.25">
      <c r="B82" s="109"/>
      <c r="C82" s="89" t="s">
        <v>9</v>
      </c>
      <c r="D82" s="90">
        <f t="shared" ref="D82:M82" si="9">SUM(D68:D81)</f>
        <v>436</v>
      </c>
      <c r="E82" s="90">
        <f t="shared" si="9"/>
        <v>706</v>
      </c>
      <c r="F82" s="90">
        <f t="shared" si="9"/>
        <v>3258</v>
      </c>
      <c r="G82" s="90">
        <f t="shared" si="9"/>
        <v>3866</v>
      </c>
      <c r="H82" s="90">
        <f t="shared" si="9"/>
        <v>298</v>
      </c>
      <c r="I82" s="90">
        <f t="shared" si="9"/>
        <v>244</v>
      </c>
      <c r="J82" s="90">
        <f t="shared" si="9"/>
        <v>187</v>
      </c>
      <c r="K82" s="90">
        <f t="shared" si="9"/>
        <v>542</v>
      </c>
      <c r="L82" s="90">
        <f t="shared" si="9"/>
        <v>168</v>
      </c>
      <c r="M82" s="90">
        <f t="shared" si="9"/>
        <v>2147</v>
      </c>
      <c r="N82" s="26">
        <f t="shared" si="1"/>
        <v>11852</v>
      </c>
      <c r="O82" s="91"/>
      <c r="P82" s="92"/>
      <c r="Q82" s="2"/>
      <c r="R82" s="2"/>
    </row>
    <row r="83" spans="2:18" ht="15" x14ac:dyDescent="0.2">
      <c r="B83" s="118" t="s">
        <v>111</v>
      </c>
      <c r="C83" s="93" t="s">
        <v>64</v>
      </c>
      <c r="D83" s="76">
        <v>0</v>
      </c>
      <c r="E83" s="94">
        <v>0</v>
      </c>
      <c r="F83" s="76">
        <v>0</v>
      </c>
      <c r="G83" s="76">
        <v>1</v>
      </c>
      <c r="H83" s="76">
        <v>1</v>
      </c>
      <c r="I83" s="76">
        <v>0</v>
      </c>
      <c r="J83" s="76">
        <v>0</v>
      </c>
      <c r="K83" s="76">
        <v>1</v>
      </c>
      <c r="L83" s="76">
        <v>0</v>
      </c>
      <c r="M83" s="76">
        <v>15</v>
      </c>
      <c r="N83" s="26">
        <f t="shared" si="1"/>
        <v>18</v>
      </c>
      <c r="O83" s="95"/>
      <c r="P83" s="96">
        <v>1</v>
      </c>
      <c r="Q83" s="2"/>
      <c r="R83" s="2">
        <v>18</v>
      </c>
    </row>
    <row r="84" spans="2:18" ht="16.5" thickBot="1" x14ac:dyDescent="0.25">
      <c r="B84" s="118"/>
      <c r="C84" s="80" t="s">
        <v>9</v>
      </c>
      <c r="D84" s="81">
        <f t="shared" ref="D84:M84" si="10">SUM(D83)</f>
        <v>0</v>
      </c>
      <c r="E84" s="81">
        <f t="shared" si="10"/>
        <v>0</v>
      </c>
      <c r="F84" s="81">
        <f t="shared" si="10"/>
        <v>0</v>
      </c>
      <c r="G84" s="81">
        <f t="shared" si="10"/>
        <v>1</v>
      </c>
      <c r="H84" s="81">
        <f t="shared" si="10"/>
        <v>1</v>
      </c>
      <c r="I84" s="81">
        <f t="shared" si="10"/>
        <v>0</v>
      </c>
      <c r="J84" s="81">
        <f t="shared" si="10"/>
        <v>0</v>
      </c>
      <c r="K84" s="81">
        <f t="shared" si="10"/>
        <v>1</v>
      </c>
      <c r="L84" s="81">
        <f t="shared" si="10"/>
        <v>0</v>
      </c>
      <c r="M84" s="81">
        <f t="shared" si="10"/>
        <v>15</v>
      </c>
      <c r="N84" s="26">
        <f t="shared" si="1"/>
        <v>18</v>
      </c>
      <c r="O84" s="82"/>
      <c r="P84" s="98"/>
      <c r="Q84" s="2"/>
      <c r="R84" s="2"/>
    </row>
    <row r="85" spans="2:18" ht="15" x14ac:dyDescent="0.2">
      <c r="B85" s="107" t="s">
        <v>112</v>
      </c>
      <c r="C85" s="84" t="s">
        <v>55</v>
      </c>
      <c r="D85" s="85">
        <v>19</v>
      </c>
      <c r="E85" s="86">
        <v>7</v>
      </c>
      <c r="F85" s="85">
        <v>28</v>
      </c>
      <c r="G85" s="85">
        <v>20</v>
      </c>
      <c r="H85" s="85">
        <v>32</v>
      </c>
      <c r="I85" s="85">
        <v>0</v>
      </c>
      <c r="J85" s="85">
        <v>53</v>
      </c>
      <c r="K85" s="85">
        <v>8</v>
      </c>
      <c r="L85" s="85">
        <v>29</v>
      </c>
      <c r="M85" s="85">
        <v>12</v>
      </c>
      <c r="N85" s="26">
        <f t="shared" si="1"/>
        <v>208</v>
      </c>
      <c r="O85" s="87">
        <v>1</v>
      </c>
      <c r="P85" s="88"/>
      <c r="Q85" s="2">
        <v>208</v>
      </c>
      <c r="R85" s="2"/>
    </row>
    <row r="86" spans="2:18" ht="15" x14ac:dyDescent="0.2">
      <c r="B86" s="108"/>
      <c r="C86" s="73" t="s">
        <v>56</v>
      </c>
      <c r="D86" s="74">
        <v>0</v>
      </c>
      <c r="E86" s="75">
        <v>0</v>
      </c>
      <c r="F86" s="74">
        <v>0</v>
      </c>
      <c r="G86" s="74">
        <v>0</v>
      </c>
      <c r="H86" s="74">
        <v>425</v>
      </c>
      <c r="I86" s="74">
        <v>61</v>
      </c>
      <c r="J86" s="74">
        <v>18</v>
      </c>
      <c r="K86" s="74">
        <v>1</v>
      </c>
      <c r="L86" s="74">
        <v>17</v>
      </c>
      <c r="M86" s="76">
        <v>16</v>
      </c>
      <c r="N86" s="26">
        <f t="shared" si="1"/>
        <v>538</v>
      </c>
      <c r="O86" s="77">
        <v>1</v>
      </c>
      <c r="P86" s="78"/>
      <c r="Q86" s="2">
        <v>538</v>
      </c>
      <c r="R86" s="2"/>
    </row>
    <row r="87" spans="2:18" ht="15" x14ac:dyDescent="0.2">
      <c r="B87" s="108"/>
      <c r="C87" s="73" t="s">
        <v>57</v>
      </c>
      <c r="D87" s="74">
        <v>52</v>
      </c>
      <c r="E87" s="75">
        <v>44</v>
      </c>
      <c r="F87" s="74">
        <v>163</v>
      </c>
      <c r="G87" s="74">
        <v>511</v>
      </c>
      <c r="H87" s="74">
        <v>377</v>
      </c>
      <c r="I87" s="74">
        <v>427</v>
      </c>
      <c r="J87" s="74">
        <v>367</v>
      </c>
      <c r="K87" s="74">
        <v>184</v>
      </c>
      <c r="L87" s="74">
        <v>41</v>
      </c>
      <c r="M87" s="76">
        <v>24</v>
      </c>
      <c r="N87" s="26">
        <f t="shared" si="1"/>
        <v>2190</v>
      </c>
      <c r="O87" s="77">
        <v>1</v>
      </c>
      <c r="P87" s="78"/>
      <c r="Q87" s="2">
        <v>2190</v>
      </c>
      <c r="R87" s="2"/>
    </row>
    <row r="88" spans="2:18" ht="15" x14ac:dyDescent="0.2">
      <c r="B88" s="108"/>
      <c r="C88" s="73" t="s">
        <v>58</v>
      </c>
      <c r="D88" s="74">
        <v>0</v>
      </c>
      <c r="E88" s="75">
        <v>4</v>
      </c>
      <c r="F88" s="74">
        <v>12</v>
      </c>
      <c r="G88" s="74">
        <v>0</v>
      </c>
      <c r="H88" s="74">
        <v>1</v>
      </c>
      <c r="I88" s="74">
        <v>0</v>
      </c>
      <c r="J88" s="74">
        <v>0</v>
      </c>
      <c r="K88" s="74">
        <v>0</v>
      </c>
      <c r="L88" s="74">
        <v>0</v>
      </c>
      <c r="M88" s="76">
        <v>0</v>
      </c>
      <c r="N88" s="26">
        <f t="shared" ref="N88:N139" si="11">+D88+E88+F88+G88+H88+ I88+J88+K88+L88+M88</f>
        <v>17</v>
      </c>
      <c r="O88" s="77"/>
      <c r="P88" s="78">
        <v>1</v>
      </c>
      <c r="Q88" s="2"/>
      <c r="R88" s="2">
        <v>17</v>
      </c>
    </row>
    <row r="89" spans="2:18" ht="15" x14ac:dyDescent="0.2">
      <c r="B89" s="108"/>
      <c r="C89" s="73" t="s">
        <v>117</v>
      </c>
      <c r="D89" s="74">
        <v>0</v>
      </c>
      <c r="E89" s="75">
        <v>0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6">
        <v>0</v>
      </c>
      <c r="N89" s="26">
        <f t="shared" si="11"/>
        <v>0</v>
      </c>
      <c r="O89" s="77"/>
      <c r="P89" s="78">
        <v>1</v>
      </c>
      <c r="Q89" s="2"/>
      <c r="R89" s="2"/>
    </row>
    <row r="90" spans="2:18" ht="15" x14ac:dyDescent="0.2">
      <c r="B90" s="108"/>
      <c r="C90" s="73" t="s">
        <v>59</v>
      </c>
      <c r="D90" s="74">
        <v>0</v>
      </c>
      <c r="E90" s="75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76">
        <v>0</v>
      </c>
      <c r="N90" s="26">
        <f t="shared" si="11"/>
        <v>0</v>
      </c>
      <c r="O90" s="77"/>
      <c r="P90" s="78">
        <v>1</v>
      </c>
      <c r="Q90" s="2"/>
      <c r="R90" s="2"/>
    </row>
    <row r="91" spans="2:18" ht="15" x14ac:dyDescent="0.2">
      <c r="B91" s="108"/>
      <c r="C91" s="73" t="s">
        <v>60</v>
      </c>
      <c r="D91" s="74">
        <v>0</v>
      </c>
      <c r="E91" s="75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6">
        <v>0</v>
      </c>
      <c r="N91" s="26">
        <f t="shared" si="11"/>
        <v>0</v>
      </c>
      <c r="O91" s="77"/>
      <c r="P91" s="78">
        <v>1</v>
      </c>
      <c r="Q91" s="2"/>
      <c r="R91" s="2"/>
    </row>
    <row r="92" spans="2:18" ht="15" x14ac:dyDescent="0.2">
      <c r="B92" s="108"/>
      <c r="C92" s="73" t="s">
        <v>61</v>
      </c>
      <c r="D92" s="74">
        <v>0</v>
      </c>
      <c r="E92" s="75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6">
        <v>0</v>
      </c>
      <c r="N92" s="26">
        <f t="shared" si="11"/>
        <v>0</v>
      </c>
      <c r="O92" s="77"/>
      <c r="P92" s="78">
        <v>1</v>
      </c>
      <c r="Q92" s="2"/>
      <c r="R92" s="2"/>
    </row>
    <row r="93" spans="2:18" ht="15" x14ac:dyDescent="0.2">
      <c r="B93" s="108"/>
      <c r="C93" s="73" t="s">
        <v>62</v>
      </c>
      <c r="D93" s="74">
        <v>0</v>
      </c>
      <c r="E93" s="75">
        <v>0</v>
      </c>
      <c r="F93" s="74">
        <v>0</v>
      </c>
      <c r="G93" s="74">
        <v>0</v>
      </c>
      <c r="H93" s="74">
        <v>0</v>
      </c>
      <c r="I93" s="74">
        <v>0</v>
      </c>
      <c r="J93" s="74">
        <v>1</v>
      </c>
      <c r="K93" s="74">
        <v>0</v>
      </c>
      <c r="L93" s="74">
        <v>2</v>
      </c>
      <c r="M93" s="76">
        <v>4</v>
      </c>
      <c r="N93" s="26">
        <f t="shared" si="11"/>
        <v>7</v>
      </c>
      <c r="O93" s="77"/>
      <c r="P93" s="78">
        <v>1</v>
      </c>
      <c r="Q93" s="2"/>
      <c r="R93" s="2">
        <v>7</v>
      </c>
    </row>
    <row r="94" spans="2:18" ht="15" x14ac:dyDescent="0.2">
      <c r="B94" s="108"/>
      <c r="C94" s="73" t="s">
        <v>63</v>
      </c>
      <c r="D94" s="74">
        <v>0</v>
      </c>
      <c r="E94" s="75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6">
        <v>0</v>
      </c>
      <c r="N94" s="26">
        <f t="shared" si="11"/>
        <v>0</v>
      </c>
      <c r="O94" s="77"/>
      <c r="P94" s="78">
        <v>1</v>
      </c>
      <c r="Q94" s="2"/>
      <c r="R94" s="2"/>
    </row>
    <row r="95" spans="2:18" ht="15" x14ac:dyDescent="0.2">
      <c r="B95" s="108"/>
      <c r="C95" s="73" t="s">
        <v>65</v>
      </c>
      <c r="D95" s="74">
        <v>0</v>
      </c>
      <c r="E95" s="75">
        <v>0</v>
      </c>
      <c r="F95" s="74">
        <v>0</v>
      </c>
      <c r="G95" s="74">
        <v>0</v>
      </c>
      <c r="H95" s="74">
        <v>9</v>
      </c>
      <c r="I95" s="74">
        <v>0</v>
      </c>
      <c r="J95" s="74">
        <v>0</v>
      </c>
      <c r="K95" s="74">
        <v>0</v>
      </c>
      <c r="L95" s="74">
        <v>0</v>
      </c>
      <c r="M95" s="76">
        <v>0</v>
      </c>
      <c r="N95" s="26">
        <f t="shared" si="11"/>
        <v>9</v>
      </c>
      <c r="O95" s="77"/>
      <c r="P95" s="78">
        <v>1</v>
      </c>
      <c r="Q95" s="2"/>
      <c r="R95" s="2">
        <v>9</v>
      </c>
    </row>
    <row r="96" spans="2:18" ht="15" x14ac:dyDescent="0.2">
      <c r="B96" s="108"/>
      <c r="C96" s="73" t="s">
        <v>66</v>
      </c>
      <c r="D96" s="74">
        <v>0</v>
      </c>
      <c r="E96" s="75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6">
        <v>0</v>
      </c>
      <c r="N96" s="26">
        <f t="shared" si="11"/>
        <v>0</v>
      </c>
      <c r="O96" s="77">
        <v>1</v>
      </c>
      <c r="P96" s="78"/>
      <c r="Q96" s="2"/>
      <c r="R96" s="2"/>
    </row>
    <row r="97" spans="2:18" ht="15" x14ac:dyDescent="0.2">
      <c r="B97" s="108"/>
      <c r="C97" s="73" t="s">
        <v>67</v>
      </c>
      <c r="D97" s="74">
        <v>0</v>
      </c>
      <c r="E97" s="75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6">
        <v>0</v>
      </c>
      <c r="N97" s="26">
        <f t="shared" si="11"/>
        <v>0</v>
      </c>
      <c r="O97" s="77"/>
      <c r="P97" s="78">
        <v>1</v>
      </c>
      <c r="Q97" s="2"/>
      <c r="R97" s="2"/>
    </row>
    <row r="98" spans="2:18" ht="16.5" thickBot="1" x14ac:dyDescent="0.25">
      <c r="B98" s="109"/>
      <c r="C98" s="89" t="s">
        <v>9</v>
      </c>
      <c r="D98" s="90">
        <f t="shared" ref="D98:M98" si="12">SUM(D85:D97)</f>
        <v>71</v>
      </c>
      <c r="E98" s="90">
        <f t="shared" si="12"/>
        <v>55</v>
      </c>
      <c r="F98" s="90">
        <f t="shared" si="12"/>
        <v>203</v>
      </c>
      <c r="G98" s="90">
        <f t="shared" si="12"/>
        <v>531</v>
      </c>
      <c r="H98" s="90">
        <f t="shared" si="12"/>
        <v>844</v>
      </c>
      <c r="I98" s="90">
        <f t="shared" si="12"/>
        <v>488</v>
      </c>
      <c r="J98" s="90">
        <f t="shared" si="12"/>
        <v>439</v>
      </c>
      <c r="K98" s="90">
        <f t="shared" si="12"/>
        <v>193</v>
      </c>
      <c r="L98" s="90">
        <f t="shared" si="12"/>
        <v>89</v>
      </c>
      <c r="M98" s="90">
        <f>SUM(M85:M97)</f>
        <v>56</v>
      </c>
      <c r="N98" s="26">
        <f t="shared" si="11"/>
        <v>2969</v>
      </c>
      <c r="O98" s="91"/>
      <c r="P98" s="92"/>
      <c r="Q98" s="2"/>
      <c r="R98" s="2"/>
    </row>
    <row r="99" spans="2:18" ht="15" x14ac:dyDescent="0.2">
      <c r="B99" s="110" t="s">
        <v>113</v>
      </c>
      <c r="C99" s="93" t="s">
        <v>68</v>
      </c>
      <c r="D99" s="76">
        <v>0</v>
      </c>
      <c r="E99" s="94">
        <v>0</v>
      </c>
      <c r="F99" s="76">
        <v>0</v>
      </c>
      <c r="G99" s="99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26">
        <f t="shared" si="11"/>
        <v>0</v>
      </c>
      <c r="O99" s="95"/>
      <c r="P99" s="96">
        <v>1</v>
      </c>
      <c r="Q99" s="2"/>
      <c r="R99" s="2"/>
    </row>
    <row r="100" spans="2:18" ht="15" x14ac:dyDescent="0.2">
      <c r="B100" s="108"/>
      <c r="C100" s="73" t="s">
        <v>69</v>
      </c>
      <c r="D100" s="74">
        <v>0</v>
      </c>
      <c r="E100" s="75">
        <v>0</v>
      </c>
      <c r="F100" s="74">
        <v>0</v>
      </c>
      <c r="G100" s="74">
        <v>0</v>
      </c>
      <c r="H100" s="76">
        <v>0</v>
      </c>
      <c r="I100" s="76">
        <v>0</v>
      </c>
      <c r="J100" s="76">
        <v>0</v>
      </c>
      <c r="K100" s="76">
        <v>0</v>
      </c>
      <c r="L100" s="74">
        <v>0</v>
      </c>
      <c r="M100" s="76">
        <v>0</v>
      </c>
      <c r="N100" s="26">
        <f t="shared" si="11"/>
        <v>0</v>
      </c>
      <c r="O100" s="77"/>
      <c r="P100" s="78">
        <v>1</v>
      </c>
      <c r="Q100" s="2"/>
      <c r="R100" s="2"/>
    </row>
    <row r="101" spans="2:18" ht="15" x14ac:dyDescent="0.2">
      <c r="B101" s="108"/>
      <c r="C101" s="73" t="s">
        <v>70</v>
      </c>
      <c r="D101" s="74">
        <v>0</v>
      </c>
      <c r="E101" s="75">
        <v>0</v>
      </c>
      <c r="F101" s="74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4">
        <v>0</v>
      </c>
      <c r="M101" s="76">
        <v>0</v>
      </c>
      <c r="N101" s="26">
        <f t="shared" si="11"/>
        <v>0</v>
      </c>
      <c r="O101" s="77"/>
      <c r="P101" s="78">
        <v>1</v>
      </c>
      <c r="Q101" s="2"/>
      <c r="R101" s="2"/>
    </row>
    <row r="102" spans="2:18" ht="15" x14ac:dyDescent="0.2">
      <c r="B102" s="108"/>
      <c r="C102" s="73" t="s">
        <v>71</v>
      </c>
      <c r="D102" s="74">
        <v>44</v>
      </c>
      <c r="E102" s="75">
        <v>6</v>
      </c>
      <c r="F102" s="74">
        <v>0</v>
      </c>
      <c r="G102" s="74">
        <v>2</v>
      </c>
      <c r="H102" s="74">
        <v>2</v>
      </c>
      <c r="I102" s="74">
        <v>4</v>
      </c>
      <c r="J102" s="74">
        <v>0</v>
      </c>
      <c r="K102" s="74">
        <v>2</v>
      </c>
      <c r="L102" s="74">
        <v>8</v>
      </c>
      <c r="M102" s="76">
        <v>16</v>
      </c>
      <c r="N102" s="26">
        <f t="shared" si="11"/>
        <v>84</v>
      </c>
      <c r="O102" s="77">
        <v>1</v>
      </c>
      <c r="P102" s="78"/>
      <c r="Q102" s="2">
        <v>84</v>
      </c>
      <c r="R102" s="2"/>
    </row>
    <row r="103" spans="2:18" ht="15" x14ac:dyDescent="0.2">
      <c r="B103" s="108"/>
      <c r="C103" s="73" t="s">
        <v>72</v>
      </c>
      <c r="D103" s="74">
        <v>0</v>
      </c>
      <c r="E103" s="75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1</v>
      </c>
      <c r="M103" s="76">
        <v>0</v>
      </c>
      <c r="N103" s="26">
        <f t="shared" si="11"/>
        <v>1</v>
      </c>
      <c r="O103" s="77">
        <v>1</v>
      </c>
      <c r="P103" s="78"/>
      <c r="Q103" s="2">
        <v>1</v>
      </c>
      <c r="R103" s="2"/>
    </row>
    <row r="104" spans="2:18" ht="15" x14ac:dyDescent="0.2">
      <c r="B104" s="108"/>
      <c r="C104" s="73" t="s">
        <v>73</v>
      </c>
      <c r="D104" s="74">
        <v>0</v>
      </c>
      <c r="E104" s="75">
        <v>0</v>
      </c>
      <c r="F104" s="74">
        <v>0</v>
      </c>
      <c r="G104" s="74">
        <v>3</v>
      </c>
      <c r="H104" s="74">
        <v>0</v>
      </c>
      <c r="I104" s="74">
        <v>0</v>
      </c>
      <c r="J104" s="74">
        <v>10</v>
      </c>
      <c r="K104" s="74">
        <v>13</v>
      </c>
      <c r="L104" s="74">
        <v>58</v>
      </c>
      <c r="M104" s="76">
        <v>17</v>
      </c>
      <c r="N104" s="26">
        <f t="shared" si="11"/>
        <v>101</v>
      </c>
      <c r="O104" s="77">
        <v>1</v>
      </c>
      <c r="P104" s="78"/>
      <c r="Q104" s="2">
        <v>101</v>
      </c>
      <c r="R104" s="2"/>
    </row>
    <row r="105" spans="2:18" ht="15" x14ac:dyDescent="0.2">
      <c r="B105" s="108"/>
      <c r="C105" s="73" t="s">
        <v>74</v>
      </c>
      <c r="D105" s="74">
        <v>0</v>
      </c>
      <c r="E105" s="75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6">
        <v>0</v>
      </c>
      <c r="N105" s="26">
        <f t="shared" si="11"/>
        <v>0</v>
      </c>
      <c r="O105" s="77"/>
      <c r="P105" s="78">
        <v>1</v>
      </c>
      <c r="Q105" s="2"/>
      <c r="R105" s="2"/>
    </row>
    <row r="106" spans="2:18" ht="15" x14ac:dyDescent="0.2">
      <c r="B106" s="108"/>
      <c r="C106" s="73" t="s">
        <v>75</v>
      </c>
      <c r="D106" s="74">
        <v>0</v>
      </c>
      <c r="E106" s="75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6">
        <v>0</v>
      </c>
      <c r="N106" s="26">
        <f t="shared" si="11"/>
        <v>0</v>
      </c>
      <c r="O106" s="77"/>
      <c r="P106" s="78">
        <v>1</v>
      </c>
      <c r="Q106" s="2"/>
      <c r="R106" s="2"/>
    </row>
    <row r="107" spans="2:18" ht="15" x14ac:dyDescent="0.2">
      <c r="B107" s="108"/>
      <c r="C107" s="73" t="s">
        <v>76</v>
      </c>
      <c r="D107" s="74">
        <v>0</v>
      </c>
      <c r="E107" s="75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6">
        <v>0</v>
      </c>
      <c r="N107" s="26">
        <f t="shared" si="11"/>
        <v>0</v>
      </c>
      <c r="O107" s="77"/>
      <c r="P107" s="78">
        <v>1</v>
      </c>
      <c r="Q107" s="2"/>
      <c r="R107" s="2"/>
    </row>
    <row r="108" spans="2:18" ht="15" x14ac:dyDescent="0.2">
      <c r="B108" s="108"/>
      <c r="C108" s="73" t="s">
        <v>77</v>
      </c>
      <c r="D108" s="74">
        <v>0</v>
      </c>
      <c r="E108" s="75">
        <v>0</v>
      </c>
      <c r="F108" s="74">
        <v>0</v>
      </c>
      <c r="G108" s="74">
        <v>0</v>
      </c>
      <c r="H108" s="74">
        <v>0</v>
      </c>
      <c r="I108" s="74">
        <v>1</v>
      </c>
      <c r="J108" s="74">
        <v>0</v>
      </c>
      <c r="K108" s="74">
        <v>0</v>
      </c>
      <c r="L108" s="74">
        <v>1</v>
      </c>
      <c r="M108" s="76">
        <v>0</v>
      </c>
      <c r="N108" s="26">
        <f t="shared" si="11"/>
        <v>2</v>
      </c>
      <c r="O108" s="77"/>
      <c r="P108" s="78">
        <v>1</v>
      </c>
      <c r="Q108" s="2"/>
      <c r="R108" s="2">
        <v>2</v>
      </c>
    </row>
    <row r="109" spans="2:18" ht="15" x14ac:dyDescent="0.2">
      <c r="B109" s="108"/>
      <c r="C109" s="73" t="s">
        <v>78</v>
      </c>
      <c r="D109" s="74">
        <v>0</v>
      </c>
      <c r="E109" s="75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6">
        <v>0</v>
      </c>
      <c r="N109" s="26">
        <f t="shared" si="11"/>
        <v>0</v>
      </c>
      <c r="O109" s="77"/>
      <c r="P109" s="78">
        <v>1</v>
      </c>
      <c r="Q109" s="2"/>
      <c r="R109" s="2"/>
    </row>
    <row r="110" spans="2:18" ht="15" x14ac:dyDescent="0.2">
      <c r="B110" s="108"/>
      <c r="C110" s="73" t="s">
        <v>79</v>
      </c>
      <c r="D110" s="74">
        <v>0</v>
      </c>
      <c r="E110" s="75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6">
        <v>0</v>
      </c>
      <c r="N110" s="26">
        <f t="shared" si="11"/>
        <v>0</v>
      </c>
      <c r="O110" s="77"/>
      <c r="P110" s="78">
        <v>1</v>
      </c>
      <c r="Q110" s="2"/>
      <c r="R110" s="2"/>
    </row>
    <row r="111" spans="2:18" ht="15" x14ac:dyDescent="0.2">
      <c r="B111" s="108"/>
      <c r="C111" s="73" t="s">
        <v>80</v>
      </c>
      <c r="D111" s="74">
        <v>0</v>
      </c>
      <c r="E111" s="75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6">
        <v>0</v>
      </c>
      <c r="N111" s="26">
        <f t="shared" si="11"/>
        <v>0</v>
      </c>
      <c r="O111" s="77"/>
      <c r="P111" s="78">
        <v>1</v>
      </c>
      <c r="Q111" s="2"/>
      <c r="R111" s="2"/>
    </row>
    <row r="112" spans="2:18" ht="15" x14ac:dyDescent="0.2">
      <c r="B112" s="108"/>
      <c r="C112" s="73" t="s">
        <v>81</v>
      </c>
      <c r="D112" s="74">
        <v>0</v>
      </c>
      <c r="E112" s="75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6">
        <v>0</v>
      </c>
      <c r="N112" s="26">
        <f t="shared" si="11"/>
        <v>0</v>
      </c>
      <c r="O112" s="77"/>
      <c r="P112" s="78">
        <v>1</v>
      </c>
      <c r="Q112" s="2"/>
      <c r="R112" s="2"/>
    </row>
    <row r="113" spans="2:18" ht="15" x14ac:dyDescent="0.2">
      <c r="B113" s="108"/>
      <c r="C113" s="73" t="s">
        <v>118</v>
      </c>
      <c r="D113" s="74">
        <v>101</v>
      </c>
      <c r="E113" s="75">
        <v>20</v>
      </c>
      <c r="F113" s="74">
        <v>30</v>
      </c>
      <c r="G113" s="74">
        <v>39</v>
      </c>
      <c r="H113" s="74">
        <v>11</v>
      </c>
      <c r="I113" s="74">
        <v>14</v>
      </c>
      <c r="J113" s="74">
        <v>0</v>
      </c>
      <c r="K113" s="74">
        <v>69</v>
      </c>
      <c r="L113" s="74">
        <v>31</v>
      </c>
      <c r="M113" s="76">
        <v>11</v>
      </c>
      <c r="N113" s="26">
        <f t="shared" si="11"/>
        <v>326</v>
      </c>
      <c r="O113" s="77"/>
      <c r="P113" s="78">
        <v>1</v>
      </c>
      <c r="Q113" s="2"/>
      <c r="R113" s="2">
        <v>326</v>
      </c>
    </row>
    <row r="114" spans="2:18" ht="15" x14ac:dyDescent="0.2">
      <c r="B114" s="108"/>
      <c r="C114" s="73" t="s">
        <v>82</v>
      </c>
      <c r="D114" s="74">
        <v>0</v>
      </c>
      <c r="E114" s="75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6">
        <v>0</v>
      </c>
      <c r="N114" s="26">
        <f t="shared" si="11"/>
        <v>0</v>
      </c>
      <c r="O114" s="77"/>
      <c r="P114" s="78">
        <v>1</v>
      </c>
      <c r="Q114" s="2"/>
      <c r="R114" s="2"/>
    </row>
    <row r="115" spans="2:18" ht="15" x14ac:dyDescent="0.2">
      <c r="B115" s="108"/>
      <c r="C115" s="73" t="s">
        <v>83</v>
      </c>
      <c r="D115" s="74">
        <v>0</v>
      </c>
      <c r="E115" s="75">
        <v>0</v>
      </c>
      <c r="F115" s="74">
        <v>0</v>
      </c>
      <c r="G115" s="74">
        <v>0</v>
      </c>
      <c r="H115" s="74">
        <v>3</v>
      </c>
      <c r="I115" s="74">
        <v>0</v>
      </c>
      <c r="J115" s="74">
        <v>0</v>
      </c>
      <c r="K115" s="74">
        <v>0</v>
      </c>
      <c r="L115" s="74">
        <v>0</v>
      </c>
      <c r="M115" s="76">
        <v>0</v>
      </c>
      <c r="N115" s="26">
        <f t="shared" si="11"/>
        <v>3</v>
      </c>
      <c r="O115" s="77"/>
      <c r="P115" s="78">
        <v>1</v>
      </c>
      <c r="Q115" s="2"/>
      <c r="R115" s="2">
        <v>3</v>
      </c>
    </row>
    <row r="116" spans="2:18" ht="15" x14ac:dyDescent="0.2">
      <c r="B116" s="108"/>
      <c r="C116" s="73" t="s">
        <v>84</v>
      </c>
      <c r="D116" s="74">
        <v>0</v>
      </c>
      <c r="E116" s="75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6">
        <v>0</v>
      </c>
      <c r="N116" s="26">
        <f t="shared" si="11"/>
        <v>0</v>
      </c>
      <c r="O116" s="77"/>
      <c r="P116" s="78">
        <v>1</v>
      </c>
      <c r="Q116" s="2"/>
      <c r="R116" s="2"/>
    </row>
    <row r="117" spans="2:18" ht="15" x14ac:dyDescent="0.2">
      <c r="B117" s="108"/>
      <c r="C117" s="73" t="s">
        <v>85</v>
      </c>
      <c r="D117" s="74">
        <v>0</v>
      </c>
      <c r="E117" s="75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6">
        <v>0</v>
      </c>
      <c r="N117" s="26">
        <f t="shared" si="11"/>
        <v>0</v>
      </c>
      <c r="O117" s="77"/>
      <c r="P117" s="78">
        <v>1</v>
      </c>
      <c r="Q117" s="2"/>
      <c r="R117" s="2"/>
    </row>
    <row r="118" spans="2:18" ht="16.5" thickBot="1" x14ac:dyDescent="0.25">
      <c r="B118" s="111"/>
      <c r="C118" s="80" t="s">
        <v>9</v>
      </c>
      <c r="D118" s="81">
        <f t="shared" ref="D118:M118" si="13">SUM(D99:D117)</f>
        <v>145</v>
      </c>
      <c r="E118" s="81">
        <f t="shared" si="13"/>
        <v>26</v>
      </c>
      <c r="F118" s="81">
        <f t="shared" si="13"/>
        <v>30</v>
      </c>
      <c r="G118" s="81">
        <f t="shared" si="13"/>
        <v>44</v>
      </c>
      <c r="H118" s="81">
        <f t="shared" si="13"/>
        <v>16</v>
      </c>
      <c r="I118" s="81">
        <f t="shared" si="13"/>
        <v>19</v>
      </c>
      <c r="J118" s="81">
        <f t="shared" si="13"/>
        <v>10</v>
      </c>
      <c r="K118" s="81">
        <f t="shared" si="13"/>
        <v>84</v>
      </c>
      <c r="L118" s="81">
        <f t="shared" si="13"/>
        <v>99</v>
      </c>
      <c r="M118" s="81">
        <f t="shared" si="13"/>
        <v>44</v>
      </c>
      <c r="N118" s="26">
        <f t="shared" si="11"/>
        <v>517</v>
      </c>
      <c r="O118" s="82"/>
      <c r="P118" s="83"/>
      <c r="Q118" s="2"/>
      <c r="R118" s="2"/>
    </row>
    <row r="119" spans="2:18" ht="15" x14ac:dyDescent="0.2">
      <c r="B119" s="107" t="s">
        <v>114</v>
      </c>
      <c r="C119" s="84" t="s">
        <v>86</v>
      </c>
      <c r="D119" s="85">
        <v>0</v>
      </c>
      <c r="E119" s="86">
        <v>37</v>
      </c>
      <c r="F119" s="85">
        <v>21</v>
      </c>
      <c r="G119" s="85">
        <v>40</v>
      </c>
      <c r="H119" s="85">
        <v>25</v>
      </c>
      <c r="I119" s="85">
        <v>34</v>
      </c>
      <c r="J119" s="85">
        <v>23</v>
      </c>
      <c r="K119" s="85">
        <v>23</v>
      </c>
      <c r="L119" s="85">
        <v>30</v>
      </c>
      <c r="M119" s="85">
        <v>25</v>
      </c>
      <c r="N119" s="26">
        <f t="shared" si="11"/>
        <v>258</v>
      </c>
      <c r="O119" s="87">
        <v>1</v>
      </c>
      <c r="P119" s="88"/>
      <c r="Q119" s="2">
        <v>258</v>
      </c>
      <c r="R119" s="2"/>
    </row>
    <row r="120" spans="2:18" ht="15" x14ac:dyDescent="0.2">
      <c r="B120" s="108"/>
      <c r="C120" s="73" t="s">
        <v>87</v>
      </c>
      <c r="D120" s="74">
        <v>0</v>
      </c>
      <c r="E120" s="75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6">
        <v>0</v>
      </c>
      <c r="N120" s="26">
        <f t="shared" si="11"/>
        <v>0</v>
      </c>
      <c r="O120" s="77"/>
      <c r="P120" s="78">
        <v>1</v>
      </c>
      <c r="Q120" s="2"/>
      <c r="R120" s="2"/>
    </row>
    <row r="121" spans="2:18" ht="15" x14ac:dyDescent="0.2">
      <c r="B121" s="108"/>
      <c r="C121" s="73" t="s">
        <v>88</v>
      </c>
      <c r="D121" s="74">
        <v>0</v>
      </c>
      <c r="E121" s="75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6">
        <v>0</v>
      </c>
      <c r="N121" s="26">
        <f t="shared" si="11"/>
        <v>0</v>
      </c>
      <c r="O121" s="77"/>
      <c r="P121" s="78">
        <v>1</v>
      </c>
      <c r="Q121" s="2"/>
      <c r="R121" s="2"/>
    </row>
    <row r="122" spans="2:18" ht="15" x14ac:dyDescent="0.2">
      <c r="B122" s="108"/>
      <c r="C122" s="73" t="s">
        <v>89</v>
      </c>
      <c r="D122" s="74">
        <v>0</v>
      </c>
      <c r="E122" s="75">
        <v>0</v>
      </c>
      <c r="F122" s="74">
        <v>0</v>
      </c>
      <c r="G122" s="74">
        <v>0</v>
      </c>
      <c r="H122" s="74">
        <v>1</v>
      </c>
      <c r="I122" s="74">
        <v>0</v>
      </c>
      <c r="J122" s="74">
        <v>1</v>
      </c>
      <c r="K122" s="74">
        <v>0</v>
      </c>
      <c r="L122" s="74">
        <v>0</v>
      </c>
      <c r="M122" s="76">
        <v>0</v>
      </c>
      <c r="N122" s="26">
        <f t="shared" si="11"/>
        <v>2</v>
      </c>
      <c r="O122" s="77"/>
      <c r="P122" s="78">
        <v>1</v>
      </c>
      <c r="Q122" s="2"/>
      <c r="R122" s="2">
        <v>2</v>
      </c>
    </row>
    <row r="123" spans="2:18" ht="15" x14ac:dyDescent="0.2">
      <c r="B123" s="108"/>
      <c r="C123" s="73" t="s">
        <v>90</v>
      </c>
      <c r="D123" s="74">
        <v>15</v>
      </c>
      <c r="E123" s="75">
        <v>23</v>
      </c>
      <c r="F123" s="74">
        <v>65</v>
      </c>
      <c r="G123" s="74">
        <v>21</v>
      </c>
      <c r="H123" s="74">
        <v>12</v>
      </c>
      <c r="I123" s="74">
        <v>30</v>
      </c>
      <c r="J123" s="74">
        <v>31</v>
      </c>
      <c r="K123" s="74">
        <v>18</v>
      </c>
      <c r="L123" s="74">
        <v>48</v>
      </c>
      <c r="M123" s="76">
        <v>30</v>
      </c>
      <c r="N123" s="26">
        <f t="shared" si="11"/>
        <v>293</v>
      </c>
      <c r="O123" s="77">
        <v>1</v>
      </c>
      <c r="P123" s="78"/>
      <c r="Q123" s="2">
        <v>293</v>
      </c>
      <c r="R123" s="2"/>
    </row>
    <row r="124" spans="2:18" ht="15" x14ac:dyDescent="0.2">
      <c r="B124" s="108"/>
      <c r="C124" s="73" t="s">
        <v>91</v>
      </c>
      <c r="D124" s="74">
        <v>0</v>
      </c>
      <c r="E124" s="75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6">
        <v>0</v>
      </c>
      <c r="N124" s="26">
        <f t="shared" si="11"/>
        <v>0</v>
      </c>
      <c r="O124" s="77"/>
      <c r="P124" s="78">
        <v>1</v>
      </c>
      <c r="Q124" s="2"/>
      <c r="R124" s="2"/>
    </row>
    <row r="125" spans="2:18" ht="15" x14ac:dyDescent="0.2">
      <c r="B125" s="108"/>
      <c r="C125" s="73" t="s">
        <v>92</v>
      </c>
      <c r="D125" s="74">
        <v>8</v>
      </c>
      <c r="E125" s="75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1</v>
      </c>
      <c r="K125" s="74">
        <v>0</v>
      </c>
      <c r="L125" s="74">
        <v>5</v>
      </c>
      <c r="M125" s="76">
        <v>0</v>
      </c>
      <c r="N125" s="26">
        <f t="shared" si="11"/>
        <v>14</v>
      </c>
      <c r="O125" s="77">
        <v>1</v>
      </c>
      <c r="P125" s="78"/>
      <c r="Q125" s="2">
        <v>14</v>
      </c>
      <c r="R125" s="2"/>
    </row>
    <row r="126" spans="2:18" ht="15" x14ac:dyDescent="0.2">
      <c r="B126" s="108"/>
      <c r="C126" s="73" t="s">
        <v>93</v>
      </c>
      <c r="D126" s="74">
        <v>58</v>
      </c>
      <c r="E126" s="75">
        <v>7</v>
      </c>
      <c r="F126" s="74">
        <v>26</v>
      </c>
      <c r="G126" s="74">
        <v>16</v>
      </c>
      <c r="H126" s="74">
        <v>26</v>
      </c>
      <c r="I126" s="74">
        <v>4</v>
      </c>
      <c r="J126" s="74">
        <v>4</v>
      </c>
      <c r="K126" s="74">
        <v>0</v>
      </c>
      <c r="L126" s="74">
        <v>1</v>
      </c>
      <c r="M126" s="76">
        <v>0</v>
      </c>
      <c r="N126" s="26">
        <f t="shared" si="11"/>
        <v>142</v>
      </c>
      <c r="O126" s="77">
        <v>1</v>
      </c>
      <c r="P126" s="78"/>
      <c r="Q126" s="2">
        <v>142</v>
      </c>
      <c r="R126" s="2"/>
    </row>
    <row r="127" spans="2:18" ht="15" x14ac:dyDescent="0.2">
      <c r="B127" s="108"/>
      <c r="C127" s="73" t="s">
        <v>94</v>
      </c>
      <c r="D127" s="74">
        <v>19</v>
      </c>
      <c r="E127" s="75">
        <v>24</v>
      </c>
      <c r="F127" s="74">
        <v>73</v>
      </c>
      <c r="G127" s="74">
        <v>120</v>
      </c>
      <c r="H127" s="74">
        <v>92</v>
      </c>
      <c r="I127" s="74">
        <v>84</v>
      </c>
      <c r="J127" s="74">
        <v>60</v>
      </c>
      <c r="K127" s="74">
        <v>137</v>
      </c>
      <c r="L127" s="74">
        <v>44</v>
      </c>
      <c r="M127" s="76">
        <v>5</v>
      </c>
      <c r="N127" s="26">
        <f t="shared" si="11"/>
        <v>658</v>
      </c>
      <c r="O127" s="77"/>
      <c r="P127" s="78">
        <v>1</v>
      </c>
      <c r="Q127" s="2"/>
      <c r="R127" s="2">
        <v>658</v>
      </c>
    </row>
    <row r="128" spans="2:18" ht="15" x14ac:dyDescent="0.2">
      <c r="B128" s="108"/>
      <c r="C128" s="73" t="s">
        <v>95</v>
      </c>
      <c r="D128" s="74">
        <v>0</v>
      </c>
      <c r="E128" s="75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6">
        <v>0</v>
      </c>
      <c r="N128" s="26">
        <f t="shared" si="11"/>
        <v>0</v>
      </c>
      <c r="O128" s="77"/>
      <c r="P128" s="78">
        <v>1</v>
      </c>
      <c r="Q128" s="2"/>
      <c r="R128" s="2"/>
    </row>
    <row r="129" spans="2:21" ht="15" x14ac:dyDescent="0.2">
      <c r="B129" s="108"/>
      <c r="C129" s="73" t="s">
        <v>96</v>
      </c>
      <c r="D129" s="74">
        <v>21</v>
      </c>
      <c r="E129" s="75">
        <v>89</v>
      </c>
      <c r="F129" s="74">
        <v>163</v>
      </c>
      <c r="G129" s="74">
        <v>240</v>
      </c>
      <c r="H129" s="74">
        <v>178</v>
      </c>
      <c r="I129" s="74">
        <v>452</v>
      </c>
      <c r="J129" s="74">
        <v>366</v>
      </c>
      <c r="K129" s="74">
        <v>419</v>
      </c>
      <c r="L129" s="74">
        <v>543</v>
      </c>
      <c r="M129" s="76">
        <v>394</v>
      </c>
      <c r="N129" s="26">
        <f t="shared" si="11"/>
        <v>2865</v>
      </c>
      <c r="O129" s="77">
        <v>1</v>
      </c>
      <c r="P129" s="78"/>
      <c r="Q129" s="2">
        <v>2865</v>
      </c>
      <c r="R129" s="2"/>
    </row>
    <row r="130" spans="2:21" ht="16.5" thickBot="1" x14ac:dyDescent="0.25">
      <c r="B130" s="109"/>
      <c r="C130" s="89" t="s">
        <v>9</v>
      </c>
      <c r="D130" s="90">
        <f t="shared" ref="D130:M130" si="14">SUM(D119:D129)</f>
        <v>121</v>
      </c>
      <c r="E130" s="90">
        <f t="shared" si="14"/>
        <v>180</v>
      </c>
      <c r="F130" s="90">
        <f t="shared" si="14"/>
        <v>348</v>
      </c>
      <c r="G130" s="90">
        <f t="shared" si="14"/>
        <v>437</v>
      </c>
      <c r="H130" s="90">
        <f t="shared" si="14"/>
        <v>334</v>
      </c>
      <c r="I130" s="90">
        <f t="shared" si="14"/>
        <v>604</v>
      </c>
      <c r="J130" s="90">
        <f t="shared" si="14"/>
        <v>486</v>
      </c>
      <c r="K130" s="90">
        <f t="shared" si="14"/>
        <v>597</v>
      </c>
      <c r="L130" s="90">
        <f t="shared" si="14"/>
        <v>671</v>
      </c>
      <c r="M130" s="90">
        <f t="shared" si="14"/>
        <v>454</v>
      </c>
      <c r="N130" s="26">
        <f t="shared" si="11"/>
        <v>4232</v>
      </c>
      <c r="O130" s="91"/>
      <c r="P130" s="92"/>
      <c r="Q130" s="2"/>
      <c r="R130" s="2"/>
    </row>
    <row r="131" spans="2:21" ht="15" x14ac:dyDescent="0.2">
      <c r="B131" s="110" t="s">
        <v>101</v>
      </c>
      <c r="C131" s="93" t="s">
        <v>97</v>
      </c>
      <c r="D131" s="76">
        <v>191</v>
      </c>
      <c r="E131" s="94">
        <v>41</v>
      </c>
      <c r="F131" s="76">
        <v>10</v>
      </c>
      <c r="G131" s="76">
        <v>16</v>
      </c>
      <c r="H131" s="76">
        <v>171</v>
      </c>
      <c r="I131" s="76">
        <v>72</v>
      </c>
      <c r="J131" s="76">
        <v>90</v>
      </c>
      <c r="K131" s="76">
        <v>86</v>
      </c>
      <c r="L131" s="76">
        <v>6</v>
      </c>
      <c r="M131" s="76">
        <v>1</v>
      </c>
      <c r="N131" s="26">
        <f t="shared" si="11"/>
        <v>684</v>
      </c>
      <c r="O131" s="95">
        <v>1</v>
      </c>
      <c r="P131" s="96"/>
      <c r="Q131" s="2">
        <v>684</v>
      </c>
      <c r="R131" s="2"/>
    </row>
    <row r="132" spans="2:21" ht="15" x14ac:dyDescent="0.2">
      <c r="B132" s="108"/>
      <c r="C132" s="73" t="s">
        <v>98</v>
      </c>
      <c r="D132" s="74">
        <v>0</v>
      </c>
      <c r="E132" s="75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8</v>
      </c>
      <c r="K132" s="74">
        <v>0</v>
      </c>
      <c r="L132" s="74">
        <v>2</v>
      </c>
      <c r="M132" s="76">
        <v>4</v>
      </c>
      <c r="N132" s="26">
        <f t="shared" si="11"/>
        <v>14</v>
      </c>
      <c r="O132" s="77"/>
      <c r="P132" s="78">
        <v>1</v>
      </c>
      <c r="Q132" s="2"/>
      <c r="R132" s="2">
        <v>14</v>
      </c>
    </row>
    <row r="133" spans="2:21" ht="41.25" customHeight="1" x14ac:dyDescent="0.2">
      <c r="B133" s="108"/>
      <c r="C133" s="100" t="s">
        <v>143</v>
      </c>
      <c r="D133" s="74">
        <v>38</v>
      </c>
      <c r="E133" s="75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6">
        <v>0</v>
      </c>
      <c r="N133" s="26">
        <f t="shared" si="11"/>
        <v>38</v>
      </c>
      <c r="O133" s="77"/>
      <c r="P133" s="78">
        <v>1</v>
      </c>
      <c r="Q133" s="2"/>
      <c r="R133" s="2">
        <v>38</v>
      </c>
    </row>
    <row r="134" spans="2:21" ht="16.5" thickBot="1" x14ac:dyDescent="0.25">
      <c r="B134" s="111"/>
      <c r="C134" s="37" t="s">
        <v>9</v>
      </c>
      <c r="D134" s="36">
        <f t="shared" ref="D134:M134" si="15">SUM(D131:D133)</f>
        <v>229</v>
      </c>
      <c r="E134" s="36">
        <f t="shared" si="15"/>
        <v>41</v>
      </c>
      <c r="F134" s="36">
        <f t="shared" si="15"/>
        <v>10</v>
      </c>
      <c r="G134" s="36">
        <f t="shared" si="15"/>
        <v>16</v>
      </c>
      <c r="H134" s="36">
        <f t="shared" si="15"/>
        <v>171</v>
      </c>
      <c r="I134" s="36">
        <f t="shared" si="15"/>
        <v>72</v>
      </c>
      <c r="J134" s="36">
        <f t="shared" si="15"/>
        <v>98</v>
      </c>
      <c r="K134" s="36">
        <f t="shared" si="15"/>
        <v>86</v>
      </c>
      <c r="L134" s="36">
        <f t="shared" si="15"/>
        <v>8</v>
      </c>
      <c r="M134" s="36">
        <f t="shared" si="15"/>
        <v>5</v>
      </c>
      <c r="N134" s="26">
        <f t="shared" si="11"/>
        <v>736</v>
      </c>
      <c r="O134" s="38"/>
      <c r="P134" s="55"/>
      <c r="Q134" s="2"/>
      <c r="R134" s="2"/>
    </row>
    <row r="135" spans="2:21" ht="47.25" customHeight="1" x14ac:dyDescent="0.2">
      <c r="B135" s="116" t="s">
        <v>144</v>
      </c>
      <c r="C135" s="40" t="s">
        <v>99</v>
      </c>
      <c r="D135" s="13">
        <v>3</v>
      </c>
      <c r="E135" s="41">
        <v>1</v>
      </c>
      <c r="F135" s="13">
        <v>0</v>
      </c>
      <c r="G135" s="13">
        <v>0</v>
      </c>
      <c r="H135" s="13">
        <v>0</v>
      </c>
      <c r="I135" s="13">
        <v>0</v>
      </c>
      <c r="J135" s="13">
        <v>1</v>
      </c>
      <c r="K135" s="13">
        <v>0</v>
      </c>
      <c r="L135" s="13">
        <v>1</v>
      </c>
      <c r="M135" s="13">
        <v>0</v>
      </c>
      <c r="N135" s="26">
        <f t="shared" si="11"/>
        <v>6</v>
      </c>
      <c r="O135" s="15">
        <v>1</v>
      </c>
      <c r="P135" s="56"/>
      <c r="Q135" s="2">
        <v>6</v>
      </c>
      <c r="R135" s="2"/>
    </row>
    <row r="136" spans="2:21" ht="16.5" thickBot="1" x14ac:dyDescent="0.25">
      <c r="B136" s="117"/>
      <c r="C136" s="16" t="s">
        <v>9</v>
      </c>
      <c r="D136" s="10">
        <f>SUM(D135)</f>
        <v>3</v>
      </c>
      <c r="E136" s="10">
        <f>SUM(E135)</f>
        <v>1</v>
      </c>
      <c r="F136" s="10">
        <f t="shared" ref="F136:M136" si="16">SUM(F135)</f>
        <v>0</v>
      </c>
      <c r="G136" s="10">
        <f t="shared" si="16"/>
        <v>0</v>
      </c>
      <c r="H136" s="10">
        <f t="shared" si="16"/>
        <v>0</v>
      </c>
      <c r="I136" s="10">
        <f t="shared" si="16"/>
        <v>0</v>
      </c>
      <c r="J136" s="10">
        <f t="shared" si="16"/>
        <v>1</v>
      </c>
      <c r="K136" s="10">
        <f t="shared" si="16"/>
        <v>0</v>
      </c>
      <c r="L136" s="10">
        <f t="shared" si="16"/>
        <v>1</v>
      </c>
      <c r="M136" s="10">
        <f t="shared" si="16"/>
        <v>0</v>
      </c>
      <c r="N136" s="26">
        <f t="shared" si="11"/>
        <v>6</v>
      </c>
      <c r="O136" s="17"/>
      <c r="P136" s="57"/>
      <c r="Q136" s="2"/>
      <c r="R136" s="60"/>
    </row>
    <row r="137" spans="2:21" ht="18.75" thickBot="1" x14ac:dyDescent="0.25">
      <c r="B137" s="114" t="s">
        <v>135</v>
      </c>
      <c r="C137" s="115"/>
      <c r="D137" s="142">
        <f>+D23+D26+D32+D36+D41+D49+ D52+ D60+D67+D82+D84+D98+D118+D130+D134+D136</f>
        <v>1330</v>
      </c>
      <c r="E137" s="142">
        <f>+E23+E26+E32+E36+E41+E49+ E52+ E60+E67+E82+E84+E98+E118+E130+E134+E136</f>
        <v>1208</v>
      </c>
      <c r="F137" s="142">
        <f t="shared" ref="F137:M137" si="17">+F23+F26+F32+F36+F41+F49+F52+F60+F67+F82+F84+F98+F118+F130+F134+F136</f>
        <v>4131</v>
      </c>
      <c r="G137" s="142">
        <f>+G23+G26+G32+G36+G41+G49+G52+G60+G67+G82+G84+G98+G118+G130+G134+G136</f>
        <v>5295</v>
      </c>
      <c r="H137" s="142">
        <f t="shared" si="17"/>
        <v>2297</v>
      </c>
      <c r="I137" s="142">
        <f t="shared" si="17"/>
        <v>1871</v>
      </c>
      <c r="J137" s="142">
        <f t="shared" si="17"/>
        <v>1676</v>
      </c>
      <c r="K137" s="142">
        <f t="shared" si="17"/>
        <v>2256</v>
      </c>
      <c r="L137" s="142">
        <f t="shared" si="17"/>
        <v>1741</v>
      </c>
      <c r="M137" s="142">
        <f t="shared" si="17"/>
        <v>5211</v>
      </c>
      <c r="N137" s="143">
        <f t="shared" si="11"/>
        <v>27016</v>
      </c>
      <c r="O137" s="39">
        <f>SUM(O20:O136)</f>
        <v>32</v>
      </c>
      <c r="P137" s="58">
        <f>SUM(P20:P136)</f>
        <v>69</v>
      </c>
      <c r="Q137" s="2">
        <f>SUM(Q20:Q136)</f>
        <v>24302</v>
      </c>
      <c r="R137" s="2">
        <f>SUM(R20:R136)</f>
        <v>2712</v>
      </c>
      <c r="S137" s="2"/>
      <c r="T137" s="2" t="s">
        <v>119</v>
      </c>
      <c r="U137" s="2">
        <f>Q137</f>
        <v>24302</v>
      </c>
    </row>
    <row r="138" spans="2:21" ht="18.75" thickBot="1" x14ac:dyDescent="0.25">
      <c r="B138" s="119" t="s">
        <v>137</v>
      </c>
      <c r="C138" s="120" t="s">
        <v>134</v>
      </c>
      <c r="D138" s="69">
        <v>1462055</v>
      </c>
      <c r="E138" s="69">
        <v>1667873</v>
      </c>
      <c r="F138" s="69">
        <v>1762255</v>
      </c>
      <c r="G138" s="69">
        <v>2056218</v>
      </c>
      <c r="H138" s="69">
        <v>1816916</v>
      </c>
      <c r="I138" s="69">
        <v>1794732</v>
      </c>
      <c r="J138" s="69">
        <v>2061670</v>
      </c>
      <c r="K138" s="69">
        <v>2408269</v>
      </c>
      <c r="L138" s="69">
        <v>2510648</v>
      </c>
      <c r="M138" s="69">
        <v>2510648</v>
      </c>
      <c r="N138" s="26">
        <f t="shared" si="11"/>
        <v>20051284</v>
      </c>
      <c r="O138" s="39"/>
      <c r="P138" s="58"/>
      <c r="Q138" s="2"/>
      <c r="R138" s="2"/>
      <c r="S138" s="2"/>
      <c r="T138" s="2" t="s">
        <v>133</v>
      </c>
      <c r="U138" s="2">
        <f>R137</f>
        <v>2712</v>
      </c>
    </row>
    <row r="139" spans="2:21" ht="72" customHeight="1" x14ac:dyDescent="0.2">
      <c r="B139" s="105" t="s">
        <v>138</v>
      </c>
      <c r="C139" s="105"/>
      <c r="D139" s="70">
        <f>D137/D138</f>
        <v>9.0967850046680876E-4</v>
      </c>
      <c r="E139" s="70">
        <f t="shared" ref="E139:N139" si="18">E137/E138</f>
        <v>7.2427576919825427E-4</v>
      </c>
      <c r="F139" s="70">
        <f t="shared" si="18"/>
        <v>2.3441556414934275E-3</v>
      </c>
      <c r="G139" s="70">
        <f t="shared" si="18"/>
        <v>2.5751160625964759E-3</v>
      </c>
      <c r="H139" s="70">
        <f t="shared" si="18"/>
        <v>1.264230157035328E-3</v>
      </c>
      <c r="I139" s="70">
        <f t="shared" si="18"/>
        <v>1.0424954812194801E-3</v>
      </c>
      <c r="J139" s="70">
        <f t="shared" si="18"/>
        <v>8.1293320463507739E-4</v>
      </c>
      <c r="K139" s="70">
        <f t="shared" si="18"/>
        <v>9.3677242866141615E-4</v>
      </c>
      <c r="L139" s="70">
        <f t="shared" si="18"/>
        <v>6.9344647278312213E-4</v>
      </c>
      <c r="M139" s="70">
        <f t="shared" si="18"/>
        <v>2.0755597758029005E-3</v>
      </c>
      <c r="N139" s="71">
        <f t="shared" si="18"/>
        <v>1.3473451375981707E-3</v>
      </c>
      <c r="O139" s="45"/>
      <c r="P139" s="45"/>
      <c r="Q139">
        <f>Q137+R137</f>
        <v>27014</v>
      </c>
    </row>
    <row r="140" spans="2:21" ht="40.5" customHeight="1" x14ac:dyDescent="0.2">
      <c r="D140" s="43"/>
      <c r="E140" s="43"/>
      <c r="F140" s="43"/>
      <c r="G140" s="43"/>
      <c r="H140" s="43"/>
      <c r="I140" s="43"/>
      <c r="J140" s="43"/>
      <c r="K140" s="43"/>
      <c r="L140" s="46"/>
      <c r="M140" s="46"/>
    </row>
    <row r="141" spans="2:21" ht="39.75" customHeight="1" x14ac:dyDescent="0.2">
      <c r="B141" s="28" t="s">
        <v>121</v>
      </c>
      <c r="C141" s="29"/>
      <c r="D141" s="30" t="s">
        <v>122</v>
      </c>
      <c r="E141" s="30" t="s">
        <v>123</v>
      </c>
      <c r="F141" s="30" t="s">
        <v>124</v>
      </c>
      <c r="G141" s="30"/>
      <c r="H141" s="31"/>
      <c r="I141" s="21"/>
      <c r="J141" s="21"/>
      <c r="K141" s="21"/>
      <c r="L141" s="67" t="s">
        <v>136</v>
      </c>
      <c r="M141" s="102"/>
      <c r="N141" s="67" t="s">
        <v>140</v>
      </c>
    </row>
    <row r="142" spans="2:21" ht="52.5" customHeight="1" x14ac:dyDescent="0.2">
      <c r="B142" s="32"/>
      <c r="C142" s="33"/>
      <c r="D142" s="106" t="s">
        <v>125</v>
      </c>
      <c r="E142" s="106"/>
      <c r="F142" s="34"/>
      <c r="G142" s="34"/>
      <c r="H142" s="35"/>
      <c r="I142" s="20"/>
      <c r="J142" s="20"/>
      <c r="K142" s="20"/>
      <c r="L142" s="67" t="s">
        <v>139</v>
      </c>
      <c r="M142" s="102"/>
      <c r="N142" s="67" t="s">
        <v>141</v>
      </c>
    </row>
    <row r="143" spans="2:21" x14ac:dyDescent="0.2">
      <c r="K143" s="44"/>
      <c r="L143" s="4"/>
      <c r="M143" s="4"/>
      <c r="N143" s="72">
        <v>0.13</v>
      </c>
    </row>
    <row r="147" spans="4:4" x14ac:dyDescent="0.2">
      <c r="D147" s="43"/>
    </row>
    <row r="148" spans="4:4" x14ac:dyDescent="0.2">
      <c r="D148" s="43"/>
    </row>
    <row r="149" spans="4:4" x14ac:dyDescent="0.2">
      <c r="D149" s="43"/>
    </row>
    <row r="150" spans="4:4" x14ac:dyDescent="0.2">
      <c r="D150" s="43"/>
    </row>
    <row r="151" spans="4:4" x14ac:dyDescent="0.2">
      <c r="D151" s="43"/>
    </row>
    <row r="152" spans="4:4" x14ac:dyDescent="0.2">
      <c r="D152" s="43"/>
    </row>
    <row r="153" spans="4:4" x14ac:dyDescent="0.2">
      <c r="D153" s="43"/>
    </row>
    <row r="154" spans="4:4" x14ac:dyDescent="0.2">
      <c r="D154" s="43"/>
    </row>
    <row r="155" spans="4:4" x14ac:dyDescent="0.2">
      <c r="D155" s="43"/>
    </row>
  </sheetData>
  <sortState ref="T21:U30">
    <sortCondition descending="1" ref="U21:U30"/>
  </sortState>
  <mergeCells count="28">
    <mergeCell ref="B14:P15"/>
    <mergeCell ref="B17:B19"/>
    <mergeCell ref="C17:C19"/>
    <mergeCell ref="D18:M18"/>
    <mergeCell ref="D17:M17"/>
    <mergeCell ref="B99:B118"/>
    <mergeCell ref="B119:B130"/>
    <mergeCell ref="B138:C138"/>
    <mergeCell ref="B131:B134"/>
    <mergeCell ref="O17:P17"/>
    <mergeCell ref="N17:N19"/>
    <mergeCell ref="B50:B52"/>
    <mergeCell ref="T19:U19"/>
    <mergeCell ref="B139:C139"/>
    <mergeCell ref="D142:E142"/>
    <mergeCell ref="B24:B26"/>
    <mergeCell ref="B27:B32"/>
    <mergeCell ref="B20:B23"/>
    <mergeCell ref="B33:B36"/>
    <mergeCell ref="B37:B41"/>
    <mergeCell ref="B42:B49"/>
    <mergeCell ref="B53:B60"/>
    <mergeCell ref="B61:B67"/>
    <mergeCell ref="B137:C137"/>
    <mergeCell ref="B135:B136"/>
    <mergeCell ref="B68:B82"/>
    <mergeCell ref="B85:B98"/>
    <mergeCell ref="B83:B84"/>
  </mergeCells>
  <phoneticPr fontId="0" type="noConversion"/>
  <pageMargins left="0.75" right="0.75" top="1" bottom="1" header="0" footer="0"/>
  <pageSetup scale="49" orientation="portrait" horizontalDpi="300" verticalDpi="300" r:id="rId1"/>
  <headerFooter alignWithMargins="0"/>
  <rowBreaks count="1" manualBreakCount="1">
    <brk id="98" max="9" man="1"/>
  </rowBreaks>
  <ignoredErrors>
    <ignoredError sqref="J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Estadísticas </vt:lpstr>
      <vt:lpstr>Gráfico 1</vt:lpstr>
      <vt:lpstr>Gráfico 2</vt:lpstr>
      <vt:lpstr>Gráfico1</vt:lpstr>
      <vt:lpstr>'Estadísticas '!Área_de_impresión</vt:lpstr>
    </vt:vector>
  </TitlesOfParts>
  <Company>Conaf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alazo</dc:creator>
  <cp:lastModifiedBy>Angel Lazo</cp:lastModifiedBy>
  <cp:lastPrinted>2015-04-15T18:26:36Z</cp:lastPrinted>
  <dcterms:created xsi:type="dcterms:W3CDTF">2009-02-04T12:05:13Z</dcterms:created>
  <dcterms:modified xsi:type="dcterms:W3CDTF">2015-10-05T18:48:38Z</dcterms:modified>
</cp:coreProperties>
</file>